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activeTab="7"/>
  </bookViews>
  <sheets>
    <sheet name="1" sheetId="18" r:id="rId1"/>
    <sheet name="2" sheetId="20" r:id="rId2"/>
    <sheet name="3" sheetId="6" r:id="rId3"/>
    <sheet name="4" sheetId="17" r:id="rId4"/>
    <sheet name="5" sheetId="5" r:id="rId5"/>
    <sheet name="6" sheetId="14" r:id="rId6"/>
    <sheet name="7" sheetId="9" r:id="rId7"/>
    <sheet name="8" sheetId="15" r:id="rId8"/>
    <sheet name="9" sheetId="10" r:id="rId9"/>
    <sheet name="10" sheetId="11" r:id="rId10"/>
    <sheet name="11" sheetId="12" r:id="rId11"/>
    <sheet name="12" sheetId="13" r:id="rId12"/>
    <sheet name="13" sheetId="19" r:id="rId13"/>
  </sheets>
  <definedNames>
    <definedName name="_xlnm.Print_Area" localSheetId="0">'1'!$A$1:$G$26</definedName>
    <definedName name="_xlnm.Print_Area" localSheetId="9">'10'!$A$1:$L$27</definedName>
    <definedName name="_xlnm.Print_Area" localSheetId="10">'11'!$A$1:$L$27</definedName>
    <definedName name="_xlnm.Print_Area" localSheetId="11">'12'!$A$1:$F$39</definedName>
    <definedName name="_xlnm.Print_Area" localSheetId="12">'13'!$A$1:$J$21</definedName>
    <definedName name="_xlnm.Print_Area" localSheetId="1">'2'!$A$1:$M$29</definedName>
    <definedName name="_xlnm.Print_Area" localSheetId="2">'3'!$A$1:$J$30</definedName>
    <definedName name="_xlnm.Print_Area" localSheetId="3">'4'!$A$1:$I$27</definedName>
    <definedName name="_xlnm.Print_Area" localSheetId="4">'5'!$A$1:$G$26</definedName>
    <definedName name="_xlnm.Print_Area" localSheetId="5">'6'!$A$1:$E$21</definedName>
    <definedName name="_xlnm.Print_Area" localSheetId="6">'7'!$A$1:$E$20</definedName>
    <definedName name="_xlnm.Print_Area" localSheetId="7">'8'!$A$1:$E$23</definedName>
    <definedName name="_xlnm.Print_Area" localSheetId="8">'9'!$A$1:$F$27</definedName>
  </definedNames>
  <calcPr calcId="124519"/>
</workbook>
</file>

<file path=xl/calcChain.xml><?xml version="1.0" encoding="utf-8"?>
<calcChain xmlns="http://schemas.openxmlformats.org/spreadsheetml/2006/main">
  <c r="F8" i="6"/>
  <c r="G8" s="1"/>
  <c r="L5" i="12"/>
  <c r="L6"/>
  <c r="L7"/>
  <c r="L8"/>
  <c r="L9"/>
  <c r="L10"/>
  <c r="L11"/>
  <c r="L12"/>
  <c r="L13"/>
  <c r="L14"/>
  <c r="L15"/>
  <c r="L16"/>
  <c r="L17"/>
  <c r="L18"/>
  <c r="L19"/>
  <c r="L20"/>
  <c r="L21"/>
  <c r="H5"/>
  <c r="H6"/>
  <c r="H7"/>
  <c r="H8"/>
  <c r="H9"/>
  <c r="H10"/>
  <c r="H11"/>
  <c r="H12"/>
  <c r="H13"/>
  <c r="H14"/>
  <c r="H15"/>
  <c r="H16"/>
  <c r="H17"/>
  <c r="H18"/>
  <c r="H19"/>
  <c r="H20"/>
  <c r="H21"/>
  <c r="D5"/>
  <c r="D6"/>
  <c r="D7"/>
  <c r="D8"/>
  <c r="D9"/>
  <c r="D10"/>
  <c r="D11"/>
  <c r="D12"/>
  <c r="D13"/>
  <c r="D14"/>
  <c r="D15"/>
  <c r="D16"/>
  <c r="D17"/>
  <c r="D18"/>
  <c r="D19"/>
  <c r="D20"/>
  <c r="D21"/>
  <c r="L5" i="11"/>
  <c r="L6"/>
  <c r="L7"/>
  <c r="L8"/>
  <c r="L9"/>
  <c r="L10"/>
  <c r="L11"/>
  <c r="L12"/>
  <c r="L13"/>
  <c r="L14"/>
  <c r="L15"/>
  <c r="L16"/>
  <c r="L17"/>
  <c r="L18"/>
  <c r="L19"/>
  <c r="L20"/>
  <c r="L21"/>
  <c r="H5"/>
  <c r="H6"/>
  <c r="H7"/>
  <c r="H8"/>
  <c r="H9"/>
  <c r="H10"/>
  <c r="H11"/>
  <c r="H12"/>
  <c r="H13"/>
  <c r="H14"/>
  <c r="H15"/>
  <c r="H16"/>
  <c r="H17"/>
  <c r="H18"/>
  <c r="H19"/>
  <c r="H20"/>
  <c r="H21"/>
  <c r="D5"/>
  <c r="D6"/>
  <c r="D7"/>
  <c r="D8"/>
  <c r="D9"/>
  <c r="D10"/>
  <c r="D11"/>
  <c r="D12"/>
  <c r="D13"/>
  <c r="D14"/>
  <c r="D15"/>
  <c r="D16"/>
  <c r="D17"/>
  <c r="D18"/>
  <c r="D19"/>
  <c r="D20"/>
  <c r="D21"/>
  <c r="B21" i="10"/>
  <c r="C21"/>
  <c r="D21"/>
  <c r="E21"/>
  <c r="F21"/>
  <c r="D7" i="14"/>
  <c r="D6"/>
  <c r="D5"/>
  <c r="D4"/>
  <c r="C20" i="5"/>
  <c r="B20"/>
  <c r="E5" i="17"/>
  <c r="F5" s="1"/>
  <c r="E6"/>
  <c r="F6" s="1"/>
  <c r="G6"/>
  <c r="E7"/>
  <c r="F7" s="1"/>
  <c r="E8"/>
  <c r="F8" s="1"/>
  <c r="G8"/>
  <c r="E9"/>
  <c r="F9" s="1"/>
  <c r="E10"/>
  <c r="F10" s="1"/>
  <c r="E11"/>
  <c r="F11" s="1"/>
  <c r="E12"/>
  <c r="F12" s="1"/>
  <c r="E13"/>
  <c r="F13" s="1"/>
  <c r="E14"/>
  <c r="G14" s="1"/>
  <c r="E15"/>
  <c r="F15" s="1"/>
  <c r="E16"/>
  <c r="F16" s="1"/>
  <c r="E17"/>
  <c r="F17" s="1"/>
  <c r="E18"/>
  <c r="F18" s="1"/>
  <c r="E19"/>
  <c r="F19" s="1"/>
  <c r="E20"/>
  <c r="F20" s="1"/>
  <c r="B21"/>
  <c r="C21"/>
  <c r="D21"/>
  <c r="E21" s="1"/>
  <c r="B21" i="6"/>
  <c r="C21"/>
  <c r="D21"/>
  <c r="E21"/>
  <c r="I21"/>
  <c r="G18" i="17" l="1"/>
  <c r="G10"/>
  <c r="G16"/>
  <c r="G12"/>
  <c r="G20"/>
  <c r="H20"/>
  <c r="G19"/>
  <c r="H18"/>
  <c r="I18" s="1"/>
  <c r="G17"/>
  <c r="H16"/>
  <c r="I16" s="1"/>
  <c r="G15"/>
  <c r="H14"/>
  <c r="F14"/>
  <c r="G13"/>
  <c r="H12"/>
  <c r="G11"/>
  <c r="H10"/>
  <c r="G9"/>
  <c r="H8"/>
  <c r="I8" s="1"/>
  <c r="G7"/>
  <c r="H6"/>
  <c r="I6" s="1"/>
  <c r="G5"/>
  <c r="H19"/>
  <c r="I19" s="1"/>
  <c r="H17"/>
  <c r="H15"/>
  <c r="I15" s="1"/>
  <c r="H13"/>
  <c r="I13" s="1"/>
  <c r="H11"/>
  <c r="H9"/>
  <c r="I9" s="1"/>
  <c r="H7"/>
  <c r="H5"/>
  <c r="I5" s="1"/>
  <c r="I7" l="1"/>
  <c r="I11"/>
  <c r="I10"/>
  <c r="I12"/>
  <c r="I14"/>
  <c r="I17"/>
  <c r="D20" i="5"/>
  <c r="B21" i="20"/>
  <c r="H6" i="19"/>
  <c r="D9" i="15"/>
  <c r="D5"/>
  <c r="D6" i="9"/>
  <c r="J15" i="6" l="1"/>
  <c r="I10" i="20" l="1"/>
  <c r="E10"/>
  <c r="E9"/>
  <c r="E21" s="1"/>
  <c r="D6" i="15"/>
  <c r="D7"/>
  <c r="D8"/>
  <c r="D13" i="20" l="1"/>
  <c r="H13"/>
  <c r="M19" l="1"/>
  <c r="F6" i="6"/>
  <c r="D5" i="20"/>
  <c r="D4" i="9"/>
  <c r="F17" i="6"/>
  <c r="G17" s="1"/>
  <c r="M17" i="20" l="1"/>
  <c r="L17" s="1"/>
  <c r="K17"/>
  <c r="H17"/>
  <c r="G21" l="1"/>
  <c r="C21"/>
  <c r="D21" s="1"/>
  <c r="O7"/>
  <c r="O8"/>
  <c r="O12"/>
  <c r="O14"/>
  <c r="O15"/>
  <c r="O17"/>
  <c r="O19"/>
  <c r="O20"/>
  <c r="O5"/>
  <c r="N6"/>
  <c r="N7"/>
  <c r="N8"/>
  <c r="N11"/>
  <c r="N12"/>
  <c r="N13"/>
  <c r="N14"/>
  <c r="N15"/>
  <c r="N16"/>
  <c r="N17"/>
  <c r="N18"/>
  <c r="N19"/>
  <c r="N20"/>
  <c r="N5"/>
  <c r="H20"/>
  <c r="H19"/>
  <c r="H15"/>
  <c r="H14"/>
  <c r="H12"/>
  <c r="H8"/>
  <c r="H7"/>
  <c r="D20"/>
  <c r="D19"/>
  <c r="D18"/>
  <c r="D17"/>
  <c r="D16"/>
  <c r="D15"/>
  <c r="D14"/>
  <c r="D12" l="1"/>
  <c r="D11"/>
  <c r="D8"/>
  <c r="D7"/>
  <c r="D6"/>
  <c r="M20" l="1"/>
  <c r="K20"/>
  <c r="K19"/>
  <c r="K18"/>
  <c r="I18"/>
  <c r="K16"/>
  <c r="I16"/>
  <c r="O16" s="1"/>
  <c r="M15"/>
  <c r="K15"/>
  <c r="M14"/>
  <c r="K14"/>
  <c r="K13"/>
  <c r="O13"/>
  <c r="M12"/>
  <c r="K12"/>
  <c r="K11"/>
  <c r="I11"/>
  <c r="K10"/>
  <c r="K9"/>
  <c r="I9"/>
  <c r="M8"/>
  <c r="K8"/>
  <c r="M7"/>
  <c r="K7"/>
  <c r="K6"/>
  <c r="I6"/>
  <c r="I21" s="1"/>
  <c r="H21" s="1"/>
  <c r="M5"/>
  <c r="K5"/>
  <c r="H5"/>
  <c r="L15" l="1"/>
  <c r="L8"/>
  <c r="L14"/>
  <c r="L20"/>
  <c r="M18"/>
  <c r="L18" s="1"/>
  <c r="O18"/>
  <c r="M16"/>
  <c r="L16" s="1"/>
  <c r="M13"/>
  <c r="L13" s="1"/>
  <c r="M11"/>
  <c r="L11" s="1"/>
  <c r="O11"/>
  <c r="M6"/>
  <c r="L6" s="1"/>
  <c r="O6"/>
  <c r="L19"/>
  <c r="L12"/>
  <c r="K21"/>
  <c r="L7"/>
  <c r="L5"/>
  <c r="D8" i="9"/>
  <c r="D5"/>
  <c r="E6" i="13"/>
  <c r="D4" i="15"/>
  <c r="F13" i="6" l="1"/>
  <c r="D9" i="5" l="1"/>
  <c r="F5" i="6"/>
  <c r="F7"/>
  <c r="F9"/>
  <c r="F10"/>
  <c r="F11"/>
  <c r="F12"/>
  <c r="F14"/>
  <c r="F15"/>
  <c r="F16"/>
  <c r="G16" s="1"/>
  <c r="F18"/>
  <c r="F19"/>
  <c r="F20"/>
  <c r="B21" i="12"/>
  <c r="C21"/>
  <c r="F21"/>
  <c r="G21"/>
  <c r="J21"/>
  <c r="K21"/>
  <c r="B21" i="11"/>
  <c r="C21"/>
  <c r="F21"/>
  <c r="G21"/>
  <c r="J21"/>
  <c r="K21"/>
  <c r="D19" i="5"/>
  <c r="E19"/>
  <c r="F19" s="1"/>
  <c r="F21" i="6" l="1"/>
  <c r="J11"/>
  <c r="D11" i="5" l="1"/>
  <c r="G11" i="6" l="1"/>
  <c r="B9" i="19" l="1"/>
  <c r="C9"/>
  <c r="D9"/>
  <c r="F9"/>
  <c r="H9" s="1"/>
  <c r="E8"/>
  <c r="E9" i="5"/>
  <c r="F9" s="1"/>
  <c r="E5" i="19"/>
  <c r="E8" i="12"/>
  <c r="E21" s="1"/>
  <c r="E20" i="5" l="1"/>
  <c r="G21" i="17"/>
  <c r="E9" i="19"/>
  <c r="E26" i="13"/>
  <c r="E27"/>
  <c r="E28"/>
  <c r="E29"/>
  <c r="E30"/>
  <c r="E31"/>
  <c r="E32"/>
  <c r="E33"/>
  <c r="E25"/>
  <c r="E5"/>
  <c r="E7"/>
  <c r="E8"/>
  <c r="E9"/>
  <c r="E10"/>
  <c r="E11"/>
  <c r="E12"/>
  <c r="E13"/>
  <c r="E14"/>
  <c r="E15"/>
  <c r="E4"/>
  <c r="D8" i="14"/>
  <c r="D9"/>
  <c r="D10"/>
  <c r="D11"/>
  <c r="D12"/>
  <c r="D7" i="5"/>
  <c r="E7"/>
  <c r="F7" s="1"/>
  <c r="G7" s="1"/>
  <c r="H21" i="17" l="1"/>
  <c r="F21"/>
  <c r="I21" l="1"/>
  <c r="E4" i="5"/>
  <c r="D4"/>
  <c r="I5" i="11"/>
  <c r="I21" s="1"/>
  <c r="F4" i="5" l="1"/>
  <c r="G5" i="6"/>
  <c r="G4" i="5" l="1"/>
  <c r="D6"/>
  <c r="D13" l="1"/>
  <c r="E14" l="1"/>
  <c r="J17" i="6"/>
  <c r="G9" l="1"/>
  <c r="G19" l="1"/>
  <c r="G10" l="1"/>
  <c r="G9" i="5"/>
  <c r="E8" l="1"/>
  <c r="F8" s="1"/>
  <c r="G8" s="1"/>
  <c r="D8"/>
  <c r="F14"/>
  <c r="G14" s="1"/>
  <c r="D14"/>
  <c r="E18" l="1"/>
  <c r="F18" s="1"/>
  <c r="G18" s="1"/>
  <c r="G19"/>
  <c r="D18"/>
  <c r="K15" i="6"/>
  <c r="J16"/>
  <c r="J21" s="1"/>
  <c r="G20" l="1"/>
  <c r="D16" i="5" l="1"/>
  <c r="E16"/>
  <c r="F16" s="1"/>
  <c r="G16" s="1"/>
  <c r="G18" i="6"/>
  <c r="D17" i="5"/>
  <c r="E17"/>
  <c r="F17" s="1"/>
  <c r="G17" s="1"/>
  <c r="G12" i="6" l="1"/>
  <c r="G13"/>
  <c r="G14"/>
  <c r="G15"/>
  <c r="D15" i="5" l="1"/>
  <c r="E15"/>
  <c r="F15" s="1"/>
  <c r="G15" s="1"/>
  <c r="G7" i="6"/>
  <c r="E6" i="5"/>
  <c r="F6" s="1"/>
  <c r="G6" s="1"/>
  <c r="G6" i="6" l="1"/>
  <c r="G21" s="1"/>
  <c r="E5" i="5"/>
  <c r="D5"/>
  <c r="E11"/>
  <c r="F11" s="1"/>
  <c r="G11" s="1"/>
  <c r="D12"/>
  <c r="E12"/>
  <c r="F12" s="1"/>
  <c r="G12" s="1"/>
  <c r="E13"/>
  <c r="F13" s="1"/>
  <c r="G13" s="1"/>
  <c r="F5" l="1"/>
  <c r="E10"/>
  <c r="F10" s="1"/>
  <c r="G10" s="1"/>
  <c r="D10"/>
  <c r="G5" l="1"/>
  <c r="F20"/>
  <c r="G20" s="1"/>
  <c r="M9" i="20" l="1"/>
  <c r="N9"/>
  <c r="L9"/>
  <c r="O10"/>
  <c r="M21" l="1"/>
  <c r="L21" s="1"/>
  <c r="M10"/>
  <c r="L10" s="1"/>
  <c r="N10"/>
  <c r="N21" l="1"/>
  <c r="O21"/>
</calcChain>
</file>

<file path=xl/sharedStrings.xml><?xml version="1.0" encoding="utf-8"?>
<sst xmlns="http://schemas.openxmlformats.org/spreadsheetml/2006/main" count="808" uniqueCount="252">
  <si>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</si>
  <si>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</si>
  <si>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</si>
  <si>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</si>
  <si>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</si>
  <si>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</si>
  <si>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</si>
  <si>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</si>
  <si>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</si>
  <si>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</si>
  <si>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</si>
  <si>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</si>
  <si>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</si>
  <si>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</si>
  <si>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</si>
  <si>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الأنبار</t>
  </si>
  <si>
    <t xml:space="preserve"> الحاصلة على الموافقة البيئية</t>
  </si>
  <si>
    <t>السكراب (طن/سنة)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</si>
  <si>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</si>
  <si>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</si>
  <si>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</si>
  <si>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</si>
  <si>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</si>
  <si>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</si>
  <si>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</si>
  <si>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</si>
  <si>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</si>
  <si>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</si>
  <si>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الأنبار </t>
  </si>
  <si>
    <t>النسبة المئوية</t>
  </si>
  <si>
    <t>الريف</t>
  </si>
  <si>
    <t xml:space="preserve">صلاح الدين </t>
  </si>
  <si>
    <t>أمانة بغداد</t>
  </si>
  <si>
    <t>أطراف بغداد</t>
  </si>
  <si>
    <t xml:space="preserve">كربلاء </t>
  </si>
  <si>
    <t>النفايات الإعتيادية (طن/سنة)</t>
  </si>
  <si>
    <t>الأنقاض (مخلفات الهدم والبناء) (طن/سنة)</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</si>
  <si>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</si>
  <si>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</si>
  <si>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</si>
  <si>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</si>
  <si>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</si>
  <si>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</si>
  <si>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</si>
  <si>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عدد مواقع طمر النفايات</t>
  </si>
  <si>
    <t>المخلفات المرفوعة</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</si>
  <si>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</si>
  <si>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</si>
  <si>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</si>
  <si>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</si>
  <si>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</si>
  <si>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</si>
  <si>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</si>
  <si>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التجميع في مواقع التجميع المؤقت</t>
  </si>
  <si>
    <t>الطمر في المواقع المخصصة للطمر الصحي</t>
  </si>
  <si>
    <t>الرمي في الأنهر والمبازل</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</si>
  <si>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</si>
  <si>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</si>
  <si>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</si>
  <si>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</si>
  <si>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</si>
  <si>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</si>
  <si>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</si>
  <si>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</si>
  <si>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</si>
  <si>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</si>
  <si>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</si>
  <si>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المشاكل التي يعاني منها قطاع الخدمات البلدية </t>
  </si>
  <si>
    <t xml:space="preserve">القادسية </t>
  </si>
  <si>
    <t>يوم</t>
  </si>
  <si>
    <t>لا يوجد</t>
  </si>
  <si>
    <t>الكلي</t>
  </si>
  <si>
    <t>معدل كمية النفايات الاعتيادية المرفوعة (كغم/يوم)</t>
  </si>
  <si>
    <t>معدل كمية النفايات الإعتيادية المتولّدة عن كل فرد (كغم/يوم)</t>
  </si>
  <si>
    <t>الإجمالي</t>
  </si>
  <si>
    <t xml:space="preserve">عدد السكان المخدومين بخدمة جمع النفايات </t>
  </si>
  <si>
    <t>جميع المحافظات</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</si>
  <si>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</si>
  <si>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</si>
  <si>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</si>
  <si>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</si>
  <si>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</si>
  <si>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</si>
  <si>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</si>
  <si>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</si>
  <si>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</si>
  <si>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</si>
  <si>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</si>
  <si>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رفع نفايات خطرة </t>
  </si>
  <si>
    <t>اسبوع</t>
  </si>
  <si>
    <t>عدم توفر الآليات المتخصصة في عدد من المؤسسات البلدية في مجال النفايات من حيث (الجمع والنقل).</t>
  </si>
  <si>
    <t>قلة التخصيصات المالية لتنفيذ مشاريع أعمال التنظيفات حيث أن هذه الأعمال ضمن موازنة المحافظة.</t>
  </si>
  <si>
    <t>قلة عدد العاملين المخصص لعدد الآليات لجمع ونقل النفايات.</t>
  </si>
  <si>
    <t>قلة أجور العاملين في مجال النفايات.</t>
  </si>
  <si>
    <t>قلة توفر المستلزمات (الأكياس) المخصصة لجمع النفايات.</t>
  </si>
  <si>
    <t>قلة الوعي البيئي وعدم إلتزام المواطنين بالتوقيتات الزمنية لرفع النفايات الأمر الذي يؤدي إلى تعطيل منظومة الجمع والنقل للنفايات.</t>
  </si>
  <si>
    <t>الرمي العشوائي للنفايات من قبل المواطنين والمحلات التجارية ويتم رميها في المواقع غير المخصصة لها.</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</si>
  <si>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</si>
  <si>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طمر النفايات والمحطات التحويلية.</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</si>
  <si>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</si>
  <si>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 xml:space="preserve">12 .  </t>
  </si>
  <si>
    <t xml:space="preserve">13 .  </t>
  </si>
  <si>
    <t xml:space="preserve">14 .  </t>
  </si>
  <si>
    <t xml:space="preserve">15 .  </t>
  </si>
  <si>
    <t xml:space="preserve">16 .  </t>
  </si>
  <si>
    <t xml:space="preserve">17 .  </t>
  </si>
  <si>
    <t xml:space="preserve">18 .  </t>
  </si>
  <si>
    <t xml:space="preserve">19 .  </t>
  </si>
  <si>
    <t xml:space="preserve">20 .  </t>
  </si>
  <si>
    <t xml:space="preserve">21 .  </t>
  </si>
  <si>
    <t xml:space="preserve">النفايات الإعتيادية </t>
  </si>
  <si>
    <t xml:space="preserve">الأنقاض (مخلفات الهدم والبناء) </t>
  </si>
  <si>
    <t xml:space="preserve">السكراب </t>
  </si>
  <si>
    <t>السنوات</t>
  </si>
  <si>
    <t>..</t>
  </si>
  <si>
    <t>ملاحظات :</t>
  </si>
  <si>
    <t>العدد الكلّي</t>
  </si>
  <si>
    <t>عدد معامل الفرز والتدوير حسب الحالة العملية</t>
  </si>
  <si>
    <t xml:space="preserve">العاملة </t>
  </si>
  <si>
    <t>المتوقفة</t>
  </si>
  <si>
    <t>الكمية المعاد تدويرها (طن/يوم)</t>
  </si>
  <si>
    <t>قيد الإنشاء</t>
  </si>
  <si>
    <t>معمل في جانب الكرخ ومعمل في جانب الرصافة</t>
  </si>
  <si>
    <t>قلة عدد الآليات (كابسات،.....الخ) في المؤسسات البلدية في مجال النفايات من حيث (الجمع والنقل) وتقادم البعض منها.</t>
  </si>
  <si>
    <t xml:space="preserve">الحضر </t>
  </si>
  <si>
    <t>قضاء المحمودية / ناحية اليوسفية</t>
  </si>
  <si>
    <t>الكمية المعاد تدويرها (طن/ سنة)</t>
  </si>
  <si>
    <t>إجمالي</t>
  </si>
  <si>
    <t>عدد المحطات التحويلية</t>
  </si>
  <si>
    <t>النظامية</t>
  </si>
  <si>
    <t>قضاء الناصرية / مركز القضاء</t>
  </si>
  <si>
    <t>عدد أيام العمل في السنة (يوم)</t>
  </si>
  <si>
    <t>أسماء المحافظات</t>
  </si>
  <si>
    <t>عدد مواقع الطمر (الحاصلة وغير الحاصلة على الموافقة البيئية)</t>
  </si>
  <si>
    <t>عدد المحطات التحويلية النظامية وغير النظامية (مواقع التجميع المؤقت)</t>
  </si>
  <si>
    <t xml:space="preserve">           2 . أمانة بغداد / دائرة المخلفات الصلبة والبيئة</t>
  </si>
  <si>
    <t>التوزيع النسبي للمخلفات المرفوعة</t>
  </si>
  <si>
    <t>كمية المخلفات المرفوعة</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</si>
  <si>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</si>
  <si>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</si>
  <si>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</si>
  <si>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</si>
  <si>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</si>
  <si>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</si>
  <si>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كمية النفايات الإعتيادية المرفوعة (كغم/سنة)</t>
  </si>
  <si>
    <t>شحة المواد الإحتياطية اللازمة للآليات العاملة في مجال النفايات.</t>
  </si>
  <si>
    <t>عدم إستخدام الأكياس المخصصة لجمع النفايات والموزعة على المواطنين وضعف المعايير المحددة لمتابعة أعمال النظافة.</t>
  </si>
  <si>
    <t>قلة الدراسات والبحوث المتعلقة بقطاع خدمات النظافة لوضع آلية سليمة لإدارة النفايات وضعف القطاع الخاص المحلي المتخصص بهذا المجال فضلاً عن ضعف إشتراك القطاع المتخصص من الشركات العالمية المتخصصة بهذا المجال.</t>
  </si>
  <si>
    <t>عدم وجود منظومة فرز للنفايات من المصدر وقلة إستخدام الأكياس من قبل المواطنين وعدم الإستفادة منها في جمع النفايات.</t>
  </si>
  <si>
    <t>غير النظامية (مواقع التجميع المؤقت)</t>
  </si>
  <si>
    <t>قلة توفر الحاويات المخصصة لجمع النفايات وعدم وجود حاويات متخصصة حديثة لتضررها نتيجة الأستعمال وتأخر تعويض المتضرر منها.</t>
  </si>
  <si>
    <t xml:space="preserve">جدول (1) </t>
  </si>
  <si>
    <t xml:space="preserve">جدول (2) </t>
  </si>
  <si>
    <t xml:space="preserve">جدول (3) </t>
  </si>
  <si>
    <t xml:space="preserve">جدول (4) </t>
  </si>
  <si>
    <t xml:space="preserve">جدول (5) </t>
  </si>
  <si>
    <t xml:space="preserve">جدول (6) </t>
  </si>
  <si>
    <t xml:space="preserve">جدول (7) </t>
  </si>
  <si>
    <t xml:space="preserve">جدول (8) </t>
  </si>
  <si>
    <t>جدول (9)</t>
  </si>
  <si>
    <t>جدول (10)</t>
  </si>
  <si>
    <t>جدول (11)</t>
  </si>
  <si>
    <t xml:space="preserve">جدول (12) </t>
  </si>
  <si>
    <t xml:space="preserve">جدول (13) </t>
  </si>
  <si>
    <t xml:space="preserve">* عدد السكان حسب تقديرات الجهاز المركزي للإحصاء </t>
  </si>
  <si>
    <t>الانبار</t>
  </si>
  <si>
    <t>لكل اسبوع</t>
  </si>
  <si>
    <t>بالسنة</t>
  </si>
  <si>
    <t xml:space="preserve"> ** كركوك </t>
  </si>
  <si>
    <t>امانة بغداد</t>
  </si>
  <si>
    <t>اطراف بغداد</t>
  </si>
  <si>
    <t>عدد السكان الكلّي *</t>
  </si>
  <si>
    <t>لمواقع الرمي العشوائي للنفايات</t>
  </si>
  <si>
    <t xml:space="preserve">تابع/ جدول (12) </t>
  </si>
  <si>
    <t>لايوجد</t>
  </si>
  <si>
    <t>ــ يتبع ــ</t>
  </si>
  <si>
    <t xml:space="preserve">ذي قار </t>
  </si>
  <si>
    <t xml:space="preserve">جميع المحافظات </t>
  </si>
  <si>
    <t>أطراف بغداد وذي قار</t>
  </si>
  <si>
    <t xml:space="preserve">** في محافظة (كركوك) توجد (4) نواحي لا تحتوي على مؤسسات بلدية وهي (قرة هنجير، شوان، يايجي والملتقى) لكن يتم تقديم الخدمة لهم عن طريق تقديم طلبات للمحافظة </t>
  </si>
  <si>
    <t>تحويل الى سماد</t>
  </si>
  <si>
    <t>التحويل إلى طاقة</t>
  </si>
  <si>
    <t>التسليم إلى جهات رسمية (وزارة الصحة والبيئة ، ...الخ)</t>
  </si>
  <si>
    <r>
      <t xml:space="preserve">ملاحظة : يتم إحتساب النسبة المئوية بتقسيم عدد المحافظات التي تتبع إسلوب التخلص من النفايات الإعتيادية على عدد المحافظات الكلّي والبالغ </t>
    </r>
    <r>
      <rPr>
        <b/>
        <sz val="9"/>
        <rFont val="Times New Roman"/>
        <family val="1"/>
        <scheme val="major"/>
      </rPr>
      <t>(16)</t>
    </r>
    <r>
      <rPr>
        <b/>
        <sz val="9"/>
        <rFont val="Arial"/>
        <family val="2"/>
        <scheme val="minor"/>
      </rPr>
      <t xml:space="preserve"> محافظة (بالنسبة لمحافظة بغداد تم تقسيمها إلى أمانة بغداد وأطراف بغداد)</t>
    </r>
  </si>
  <si>
    <t>ضعف صيانة الآليات وعدم إدامتها.</t>
  </si>
  <si>
    <t>مجانية خدمات النظافة للمناطق السكنية وما يرافقها من عدم أكتراث متلقي الخدمة وضعف الإدراك بتأثير الإستجابة السلبية للمواطن وأنعدام التعاون بين مقدم الخدمة ومتلقيها.</t>
  </si>
  <si>
    <t>سعة الرقعة الجغرافية للمدن وأمتدادها الأفقي وما ينتج عنه من الإفراز الكبير من النفايات التي لا تتناسب مع ما موجود من جهد آلي وبشري (ذاتي ومؤجر) لكافة المؤسسات البلدية لتغطية الخدمات المطلوبة.</t>
  </si>
  <si>
    <t>2.  بيانات سنة 2014 عدا المحافظات (نينوى، الأنبار وصلاح الدين) بسبب تدهور الوضع الأمني فيها وإقليم كردستان</t>
  </si>
  <si>
    <t>3.  بيانات سنة 2015 عدا محافظتي (نينوى والأنبار) بسبب تدهور الوضع الأمني فيهما</t>
  </si>
  <si>
    <t>4.  بيانات سنة 2016 عدا محافظتي (نينوى والأنبار) بسبب تدهور الوضع الأمني فيهما وإقليم كردستان</t>
  </si>
  <si>
    <t>الموقع في المحافظة</t>
  </si>
  <si>
    <t>ملاحظة : يتم إحتساب النسبة المئوية بتقسيم عدد المحافظات التي تعاني من المشكلة في قطاع الخدمات البلدية على عدد المحافظات الكلّي والبالغ (16) محافظة (بالنسبة لمحافظة بغداد تم تقسيمها إلى أمانة بغداد وأطراف بغداد)</t>
  </si>
  <si>
    <t xml:space="preserve">                   </t>
  </si>
  <si>
    <t>النسبة المئوية للفرز من كمية النفايات الاعتيادية</t>
  </si>
  <si>
    <t>.. بيانات غير متوفرة</t>
  </si>
  <si>
    <t>جميع المحافظات عدا أطراف بغداد ، كربلاء وصلاح الدين</t>
  </si>
  <si>
    <t>غير الحاصلة على الموافقة البيئية</t>
  </si>
  <si>
    <t>عدد المؤسسات البلدية والنسب المئوية للسكان المخدومين بخدمة جمع النفايات حسب البيئة والمحافظة لسنة 2021</t>
  </si>
  <si>
    <t>كمية المخلفات المرفوعة (النفايات الإعتيادية ، الأنقاض والسكراب) والنفايات الخطرة حسب المحافظة لسنة 2021</t>
  </si>
  <si>
    <t>التوزيع النسبي لكمية المخلفات المرفوعة (النفايات الإعتيادية ، الأنقاض والسكراب) حسب المحافظة لسنة 2021</t>
  </si>
  <si>
    <t>كمية النفايات الإعتيادية المرفوعة ومعدل كمية النفايات المتولّدة عن كل فرد حسب المحافظة لسنة 2021</t>
  </si>
  <si>
    <t>النسب المئوية للمحافظات حسب أساليب التخلص من النفايات الإعتيادية ونوع الأسلوب لسنة 2021</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</si>
  <si>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للنفايات حسب المحافظة لسنة 2021</t>
  </si>
  <si>
    <t xml:space="preserve"> عدد المحطات التحويلية النظامية وغير النظامية (مواقع التجميع المؤقت) الحاصلة وغير الحاصلة على الموافقة البيئية حسب المحافظة لسنة 2021</t>
  </si>
  <si>
    <t xml:space="preserve"> عدد مواقع طمر النفايات الحاصلة وغير الحاصلة على الموافقة البيئية حسب موقعها نسبة للتصميم الأساس للبلدية والمحافظة لسنة 2021</t>
  </si>
  <si>
    <t>النسب المئوية للمحافظات حسب نوع المشكلة التي يعاني منها قطاع الخدمات البلدية لسنة 2021</t>
  </si>
  <si>
    <t>عدد معامل فرز وتدوير النفايات حسب الحالة العملية وعدد أيام العمل والكميات المعاد تدويرها والنسبة المئوية للفرز ومواقعها حسب المحافظة لسنة 2021</t>
  </si>
  <si>
    <t>النسبة المئوية للسكان المخدومين بخدمة جمع النفايات</t>
  </si>
  <si>
    <t>1.  بيانات سنة 2013 عدا إقليم كردستان</t>
  </si>
  <si>
    <t>5.  بيانات السنوات (2017 ، 2018 ،  2019 ، 2020 ، 2021) عدا إقليم كردستان</t>
  </si>
  <si>
    <t>المثنى : يتم نقل ورفع النفايات الى المحرقة بواسطة اليات البلدية (المحرقة قريبة من المجزرة)</t>
  </si>
  <si>
    <t>خلاصة مؤشرات قطاع الخدمات البلدية للسنوات (2013 ــ 2021)</t>
  </si>
  <si>
    <t xml:space="preserve">المصدر: 1 . وزارة الإعمار والاسكان والبلديات العامة / مديرية البلديات العامة ــ قسم البيئة / مديرية بلدية مركز المحافظات ومديريات بلديات المحافظات </t>
  </si>
  <si>
    <t xml:space="preserve">           2 . مديرية بلديات محافظة بغداد</t>
  </si>
  <si>
    <t xml:space="preserve">النجف </t>
  </si>
  <si>
    <t>قسم إحصاءات البيئة - الجهاز المركزي للإحصاء / العراق</t>
  </si>
  <si>
    <r>
      <t xml:space="preserve"> المثنى النجف'القادسية</t>
    </r>
    <r>
      <rPr>
        <b/>
        <sz val="14"/>
        <rFont val="Arial"/>
        <family val="2"/>
        <scheme val="minor"/>
      </rPr>
      <t xml:space="preserve"> </t>
    </r>
  </si>
  <si>
    <t>النجف ، القادسية والمثنى</t>
  </si>
  <si>
    <t xml:space="preserve">النجف ، القادسية والمثنى </t>
  </si>
  <si>
    <t xml:space="preserve">            2 . أمانة بغداد / دائرة المخلفات الصلبة والبيئة</t>
  </si>
  <si>
    <t>جميع المحافظات عدا بابل</t>
  </si>
  <si>
    <t xml:space="preserve">نينوى ، ديالى ، الأنبار ، أطراف بغداد ، صلاح الدين والنجف </t>
  </si>
  <si>
    <t xml:space="preserve">جميع المحافظات عدا ديالى </t>
  </si>
  <si>
    <t>جميع المحافظات عدا كركوك ، ديالى ، امانة بغداد ، وذي قار</t>
  </si>
  <si>
    <t>جميع المحافظات عدا امانة بغداد</t>
  </si>
  <si>
    <t xml:space="preserve">جميع المحافظات عدا واسط </t>
  </si>
  <si>
    <t>جميع المحافظات عدا أطراف بغداد والبصرة</t>
  </si>
  <si>
    <t>جميع المحافظات عدا أمانة بغداد ، أطراف بغداد وميسان</t>
  </si>
  <si>
    <t xml:space="preserve">جميع المحافظات عدا نينوى ، المثنى وميسان </t>
  </si>
  <si>
    <t>جميع المحافظات عدا امانة بغداد ، أطراف بغداد ، ذي قار والبصرة</t>
  </si>
  <si>
    <t>جميع المحافظات عدا نينوى ، كركوك ، ديالى ، أمانة بغداد ، واسط والمثنى</t>
  </si>
  <si>
    <t xml:space="preserve">جميع المحافظات عدا أمانة بغداد </t>
  </si>
  <si>
    <t xml:space="preserve">جميع المحافظات عدا كركوك ، القادسية وذي قار </t>
  </si>
  <si>
    <t>كركوك ، كربلاء ، ذي قار والبصرة</t>
  </si>
  <si>
    <t xml:space="preserve">         2 . أمانة بغداد / دائرة المخلفات الصلبة والبيئة</t>
  </si>
  <si>
    <t xml:space="preserve">          2 . أمانة بغداد / دائرة المخلفات الصلبة والبيئة</t>
  </si>
  <si>
    <t xml:space="preserve">(13.1 %) نسبة الفرز </t>
  </si>
  <si>
    <t>مواد قابلة للتدوير بنسبة (50%) من النفايات الاعتيادية ، الأخرى (50%) منها بقايا الطعام يطمر نهائياً في خلية الطمر وفق الضوابط</t>
  </si>
  <si>
    <t>m</t>
  </si>
  <si>
    <t xml:space="preserve">*** في محافظة نينوى توجد (5) بلديات وهي (مركز قضاء مخمور ، الكوير ، كنديناوة ، قراج وملا قرة) تابعة الى نينوى وتقدم الخدمة فيها لكن ادارتها في محافظة اربيل ، اما محافظة واسط توجد فيها بلديتين مستحدثة منذ سنة 2019 وهما (بلدية سيد الشهداء وبلدية واسط القديمة) ولا يوجد فيها كادر ويقوم بالواجبات والمهام البلدية من قبل كادر بلديات اخرى </t>
  </si>
  <si>
    <t>حرق</t>
  </si>
  <si>
    <t>بيع</t>
  </si>
  <si>
    <t>النسب المئوية للمحافظات التي ترفع مؤسساتها البلدية نفايات خطرة حسب نوع المصدر لسنة 2021</t>
  </si>
  <si>
    <t>أنتشار التجمعات السكنية العشوائية المتجاوزة على الأستعمال الزراعي مما يؤثر وبصورة بارزة على مستوى تقديم الخدمات المقدمة ومنها خدمات النظافة وكثرة التجاوزات على الأراضي المخصصة للخدمات العامة مثل (المدارس، المراكز الصحية، المستشفيات، المتنزهات وغيرها من الخدمات) وبالتالي تقليص المساحات المخصصة لهذه الفعاليات الحيوية.</t>
  </si>
  <si>
    <t>المحافظات التي ترفع مؤسساتها البلدية نفايات خطرة</t>
  </si>
  <si>
    <t xml:space="preserve">حرق </t>
  </si>
  <si>
    <t>النسب المئوية للمحافظات التي ترفع مؤسساتها البلدية نفايات خطرة حسب اسلوب التخلص منها لسنة 2021</t>
  </si>
  <si>
    <t xml:space="preserve">المصدر : 1 . وزارة الإعمار والاسكان والبلديات العامة / مديرية البلديات العامة ــ قسم البيئة / مديرية بلدية مركز المحافظات ومديريات بلديات المحافظات </t>
  </si>
  <si>
    <t>* عدد أيام رفع النفايات الخطرة (270) يوم في السنة</t>
  </si>
  <si>
    <t>مجموع كمية النفايات الخطرة المرفوعة (كغم/سنة) *</t>
  </si>
  <si>
    <t xml:space="preserve">المصدر : وزارة الإعمار والاسكان والبلديات العامة / مديرية البلديات العامة ــ قسم البيئة / مديرية بلدية مركز المحافظات ومديريات بلديات المحافظات </t>
  </si>
  <si>
    <t xml:space="preserve">المثنى </t>
  </si>
</sst>
</file>

<file path=xl/styles.xml><?xml version="1.0" encoding="utf-8"?>
<styleSheet xmlns="http://schemas.openxmlformats.org/spreadsheetml/2006/main">
  <numFmts count="5">
    <numFmt numFmtId="164" formatCode="_-* #,##0.00_-;\-* #,##0.00_-;_-* &quot;-&quot;??_-;_-@_-"/>
    <numFmt numFmtId="165" formatCode="0.0"/>
    <numFmt numFmtId="166" formatCode="#,##0.0"/>
    <numFmt numFmtId="167" formatCode="_-* #,##0_-;\-* #,##0_-;_-* &quot;-&quot;??_-;_-@_-"/>
    <numFmt numFmtId="168" formatCode="_-* #,##0.0_-;\-* #,##0.0_-;_-* &quot;-&quot;??_-;_-@_-"/>
  </numFmts>
  <fonts count="67">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b/>
      <sz val="11"/>
      <color theme="1"/>
      <name val="Arial"/>
      <family val="2"/>
      <scheme val="minor"/>
    </font>
    <font>
      <b/>
      <sz val="12"/>
      <color theme="1"/>
      <name val="Arial"/>
      <family val="2"/>
      <scheme val="minor"/>
    </font>
    <font>
      <b/>
      <sz val="10"/>
      <color rgb="FFFF0000"/>
      <name val="Arial"/>
      <family val="2"/>
    </font>
    <font>
      <b/>
      <sz val="10"/>
      <name val="Arial"/>
      <family val="2"/>
    </font>
    <font>
      <b/>
      <sz val="11"/>
      <color theme="1"/>
      <name val="Times New Roman"/>
      <family val="1"/>
      <scheme val="major"/>
    </font>
    <font>
      <b/>
      <sz val="9"/>
      <color rgb="FFFF0000"/>
      <name val="Arial"/>
      <family val="2"/>
    </font>
    <font>
      <sz val="12"/>
      <name val="Arial"/>
      <family val="2"/>
    </font>
    <font>
      <b/>
      <sz val="14"/>
      <color theme="1"/>
      <name val="Arial"/>
      <family val="2"/>
      <scheme val="minor"/>
    </font>
    <font>
      <b/>
      <sz val="16"/>
      <name val="Arial"/>
      <family val="2"/>
      <scheme val="minor"/>
    </font>
    <font>
      <b/>
      <sz val="10"/>
      <color theme="1"/>
      <name val="Times New Roman"/>
      <family val="1"/>
      <scheme val="major"/>
    </font>
    <font>
      <b/>
      <sz val="10"/>
      <color indexed="8"/>
      <name val="Times New Roman"/>
      <family val="1"/>
      <scheme val="major"/>
    </font>
    <font>
      <b/>
      <sz val="10"/>
      <name val="Times New Roman"/>
      <family val="1"/>
      <scheme val="major"/>
    </font>
    <font>
      <sz val="11"/>
      <color theme="1"/>
      <name val="Times New Roman"/>
      <family val="1"/>
      <scheme val="major"/>
    </font>
    <font>
      <b/>
      <sz val="10"/>
      <name val="Arial"/>
      <family val="2"/>
      <scheme val="minor"/>
    </font>
    <font>
      <b/>
      <sz val="9"/>
      <color indexed="8"/>
      <name val="Arial"/>
      <family val="2"/>
      <scheme val="minor"/>
    </font>
    <font>
      <b/>
      <sz val="9"/>
      <color rgb="FFFF0000"/>
      <name val="Times New Roman"/>
      <family val="1"/>
    </font>
    <font>
      <sz val="11"/>
      <color theme="1"/>
      <name val="Arial"/>
      <family val="2"/>
      <scheme val="minor"/>
    </font>
    <font>
      <b/>
      <sz val="10"/>
      <color theme="0"/>
      <name val="Arial"/>
      <family val="2"/>
    </font>
    <font>
      <b/>
      <sz val="16"/>
      <color indexed="8"/>
      <name val="Arial"/>
      <family val="2"/>
    </font>
    <font>
      <b/>
      <sz val="14"/>
      <color indexed="8"/>
      <name val="Arial"/>
      <family val="2"/>
    </font>
    <font>
      <b/>
      <sz val="18"/>
      <color theme="1"/>
      <name val="Arial"/>
      <family val="2"/>
      <scheme val="minor"/>
    </font>
    <font>
      <b/>
      <sz val="9"/>
      <name val="Arial"/>
      <family val="2"/>
      <scheme val="minor"/>
    </font>
    <font>
      <b/>
      <sz val="9"/>
      <name val="Times New Roman"/>
      <family val="1"/>
      <scheme val="major"/>
    </font>
    <font>
      <sz val="11"/>
      <name val="Arial"/>
      <family val="2"/>
    </font>
    <font>
      <b/>
      <sz val="18"/>
      <color theme="1"/>
      <name val="Arial"/>
      <family val="2"/>
    </font>
    <font>
      <b/>
      <sz val="18"/>
      <color theme="0"/>
      <name val="Arial"/>
      <family val="2"/>
    </font>
    <font>
      <b/>
      <sz val="18"/>
      <name val="Arial"/>
      <family val="2"/>
    </font>
    <font>
      <b/>
      <sz val="18"/>
      <name val="Arial"/>
      <family val="2"/>
      <scheme val="minor"/>
    </font>
    <font>
      <b/>
      <sz val="18"/>
      <color indexed="8"/>
      <name val="Arial"/>
      <family val="2"/>
    </font>
    <font>
      <sz val="18"/>
      <color indexed="8"/>
      <name val="Arial"/>
      <family val="2"/>
    </font>
    <font>
      <b/>
      <sz val="14"/>
      <color rgb="FFC00000"/>
      <name val="Arial"/>
      <family val="2"/>
      <scheme val="minor"/>
    </font>
    <font>
      <b/>
      <sz val="14"/>
      <color theme="0"/>
      <name val="Arial"/>
      <family val="2"/>
      <scheme val="minor"/>
    </font>
    <font>
      <b/>
      <sz val="14"/>
      <name val="Arial"/>
      <family val="2"/>
      <scheme val="minor"/>
    </font>
    <font>
      <b/>
      <sz val="24"/>
      <color indexed="8"/>
      <name val="Arial"/>
      <family val="2"/>
    </font>
    <font>
      <b/>
      <sz val="16"/>
      <name val="Arial"/>
      <family val="2"/>
    </font>
    <font>
      <b/>
      <sz val="12"/>
      <color rgb="FFFFFF00"/>
      <name val="Arial"/>
      <family val="2"/>
    </font>
    <font>
      <b/>
      <sz val="9"/>
      <color rgb="FFFFFF00"/>
      <name val="Arial"/>
      <family val="2"/>
    </font>
    <font>
      <b/>
      <sz val="26"/>
      <color theme="1"/>
      <name val="Arial"/>
      <family val="2"/>
      <scheme val="minor"/>
    </font>
    <font>
      <b/>
      <sz val="11"/>
      <name val="Arial"/>
      <family val="2"/>
    </font>
    <font>
      <b/>
      <sz val="14"/>
      <color theme="0"/>
      <name val="Arial"/>
      <family val="2"/>
    </font>
    <font>
      <sz val="14"/>
      <name val="Arial"/>
      <family val="2"/>
    </font>
    <font>
      <b/>
      <sz val="14"/>
      <name val="Arial"/>
      <family val="2"/>
    </font>
    <font>
      <b/>
      <sz val="14"/>
      <color rgb="FFFEF9F4"/>
      <name val="Arial"/>
      <family val="2"/>
    </font>
    <font>
      <sz val="14"/>
      <color rgb="FFFFFF00"/>
      <name val="Arial"/>
      <family val="2"/>
    </font>
    <font>
      <b/>
      <sz val="14"/>
      <color rgb="FFFFFF00"/>
      <name val="Arial"/>
      <family val="2"/>
    </font>
    <font>
      <b/>
      <sz val="12"/>
      <color theme="0"/>
      <name val="Arial"/>
      <family val="2"/>
    </font>
  </fonts>
  <fills count="1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5C2C04"/>
        <bgColor indexed="64"/>
      </patternFill>
    </fill>
    <fill>
      <patternFill patternType="solid">
        <fgColor rgb="FFFFFF00"/>
        <bgColor indexed="64"/>
      </patternFill>
    </fill>
    <fill>
      <patternFill patternType="solid">
        <fgColor rgb="FFFFC000"/>
        <bgColor indexed="64"/>
      </patternFill>
    </fill>
    <fill>
      <patternFill patternType="solid">
        <fgColor rgb="FF7030A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EF9F4"/>
        <bgColor indexed="64"/>
      </patternFill>
    </fill>
    <fill>
      <patternFill patternType="solid">
        <fgColor theme="7" tint="0.59999389629810485"/>
        <bgColor indexed="64"/>
      </patternFill>
    </fill>
    <fill>
      <patternFill patternType="solid">
        <fgColor rgb="FFFBD4B3"/>
        <bgColor indexed="64"/>
      </patternFill>
    </fill>
  </fills>
  <borders count="27">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10">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164" fontId="37" fillId="0" borderId="0" applyFont="0" applyFill="0" applyBorder="0" applyAlignment="0" applyProtection="0"/>
  </cellStyleXfs>
  <cellXfs count="426">
    <xf numFmtId="0" fontId="0" fillId="0" borderId="0" xfId="0"/>
    <xf numFmtId="0" fontId="0" fillId="0" borderId="0" xfId="0"/>
    <xf numFmtId="0" fontId="1" fillId="2" borderId="0" xfId="0" applyFont="1" applyFill="1" applyBorder="1" applyAlignment="1">
      <alignment horizontal="center" vertical="center" wrapText="1"/>
    </xf>
    <xf numFmtId="0" fontId="0" fillId="2" borderId="0" xfId="0" applyFill="1"/>
    <xf numFmtId="0" fontId="7" fillId="0" borderId="0" xfId="1" applyFont="1" applyAlignment="1">
      <alignment vertical="center" wrapText="1"/>
    </xf>
    <xf numFmtId="0" fontId="11" fillId="0" borderId="0" xfId="1" applyFont="1"/>
    <xf numFmtId="0" fontId="11" fillId="0" borderId="0" xfId="1" applyFont="1" applyAlignment="1">
      <alignment horizontal="left"/>
    </xf>
    <xf numFmtId="3" fontId="1" fillId="2" borderId="0"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1" fontId="1" fillId="2" borderId="0" xfId="0" applyNumberFormat="1" applyFont="1" applyFill="1" applyBorder="1" applyAlignment="1">
      <alignment vertical="center" wrapText="1"/>
    </xf>
    <xf numFmtId="166" fontId="15" fillId="2" borderId="0" xfId="0" applyNumberFormat="1" applyFont="1" applyFill="1" applyBorder="1" applyAlignment="1">
      <alignment vertical="center" wrapText="1"/>
    </xf>
    <xf numFmtId="0" fontId="16" fillId="0" borderId="1" xfId="0" applyFont="1" applyBorder="1" applyAlignment="1">
      <alignment vertical="center" wrapText="1"/>
    </xf>
    <xf numFmtId="0" fontId="17" fillId="0" borderId="0" xfId="0" applyFont="1"/>
    <xf numFmtId="166" fontId="17" fillId="0" borderId="0" xfId="0" applyNumberFormat="1" applyFont="1"/>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14" fillId="2" borderId="0" xfId="1" applyFont="1" applyFill="1" applyBorder="1" applyAlignment="1">
      <alignment horizontal="right" vertical="center" wrapText="1"/>
    </xf>
    <xf numFmtId="0" fontId="10" fillId="0" borderId="5" xfId="0" applyFont="1" applyBorder="1" applyAlignment="1">
      <alignmen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20" fillId="0" borderId="1" xfId="8" applyFont="1" applyBorder="1" applyAlignment="1">
      <alignment vertical="center" wrapText="1"/>
    </xf>
    <xf numFmtId="0" fontId="2" fillId="2" borderId="0" xfId="1" applyFont="1" applyFill="1" applyBorder="1" applyAlignment="1">
      <alignment horizontal="left" vertical="center" wrapText="1"/>
    </xf>
    <xf numFmtId="165"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19" fillId="0" borderId="0" xfId="1" applyFont="1" applyBorder="1" applyAlignment="1">
      <alignment horizontal="center" vertical="center" wrapText="1"/>
    </xf>
    <xf numFmtId="0" fontId="7" fillId="0" borderId="0" xfId="1" applyFont="1" applyAlignment="1">
      <alignment horizontal="center" vertical="center" wrapText="1"/>
    </xf>
    <xf numFmtId="0" fontId="5" fillId="0" borderId="0" xfId="0" applyFont="1" applyBorder="1" applyAlignment="1">
      <alignment horizontal="right" vertical="center" wrapText="1" readingOrder="2"/>
    </xf>
    <xf numFmtId="0" fontId="3" fillId="2" borderId="0" xfId="0" applyFont="1" applyFill="1" applyBorder="1" applyAlignment="1">
      <alignment vertical="center"/>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14" fillId="0" borderId="5" xfId="8" applyFont="1" applyBorder="1" applyAlignment="1">
      <alignment horizontal="right" vertical="center" wrapText="1"/>
    </xf>
    <xf numFmtId="0" fontId="22" fillId="0" borderId="0" xfId="0" applyFont="1" applyAlignment="1">
      <alignment horizontal="center"/>
    </xf>
    <xf numFmtId="0" fontId="7" fillId="0" borderId="1" xfId="0" applyFont="1" applyFill="1" applyBorder="1" applyAlignment="1">
      <alignment vertical="center" wrapText="1"/>
    </xf>
    <xf numFmtId="0" fontId="15" fillId="2" borderId="0" xfId="1" applyFont="1" applyFill="1" applyBorder="1" applyAlignment="1">
      <alignment horizontal="left" vertical="center" wrapText="1"/>
    </xf>
    <xf numFmtId="165" fontId="15" fillId="2" borderId="0" xfId="1" applyNumberFormat="1" applyFont="1" applyFill="1" applyBorder="1" applyAlignment="1">
      <alignment horizontal="left" vertical="center" wrapText="1"/>
    </xf>
    <xf numFmtId="0" fontId="23" fillId="2" borderId="0" xfId="1" applyFont="1" applyFill="1" applyBorder="1" applyAlignment="1">
      <alignment horizontal="right" vertical="center" wrapText="1"/>
    </xf>
    <xf numFmtId="1" fontId="9" fillId="2" borderId="2" xfId="0" applyNumberFormat="1" applyFont="1" applyFill="1" applyBorder="1" applyAlignment="1">
      <alignment horizontal="left" vertical="center" wrapText="1"/>
    </xf>
    <xf numFmtId="0" fontId="25" fillId="0" borderId="2" xfId="8" applyFont="1" applyBorder="1" applyAlignment="1">
      <alignment horizontal="center" vertical="center" readingOrder="2"/>
    </xf>
    <xf numFmtId="0" fontId="25" fillId="0" borderId="9" xfId="8" applyFont="1" applyBorder="1" applyAlignment="1">
      <alignment horizontal="center" vertical="center" readingOrder="2"/>
    </xf>
    <xf numFmtId="0" fontId="16" fillId="0" borderId="0" xfId="1" applyFont="1" applyAlignment="1">
      <alignment vertical="center" wrapText="1"/>
    </xf>
    <xf numFmtId="0" fontId="27" fillId="0" borderId="0" xfId="1" applyFont="1"/>
    <xf numFmtId="0" fontId="26" fillId="0" borderId="0" xfId="0" applyFont="1" applyBorder="1" applyAlignment="1">
      <alignment horizontal="right" vertical="center" wrapText="1" readingOrder="2"/>
    </xf>
    <xf numFmtId="0" fontId="28" fillId="0" borderId="17" xfId="0" applyFont="1" applyBorder="1" applyAlignment="1">
      <alignment vertical="center"/>
    </xf>
    <xf numFmtId="0" fontId="28" fillId="0" borderId="16" xfId="0" applyFont="1" applyBorder="1" applyAlignment="1">
      <alignment vertical="center"/>
    </xf>
    <xf numFmtId="0" fontId="28" fillId="0" borderId="20" xfId="0" applyFont="1" applyBorder="1" applyAlignment="1">
      <alignment vertical="center"/>
    </xf>
    <xf numFmtId="0" fontId="28" fillId="0" borderId="14" xfId="0" applyFont="1" applyBorder="1" applyAlignment="1">
      <alignment vertical="center"/>
    </xf>
    <xf numFmtId="3" fontId="15" fillId="0" borderId="0" xfId="0" applyNumberFormat="1" applyFont="1" applyBorder="1" applyAlignment="1">
      <alignment horizontal="left" vertical="center" wrapText="1"/>
    </xf>
    <xf numFmtId="165" fontId="15" fillId="2" borderId="0" xfId="0" applyNumberFormat="1" applyFont="1" applyFill="1" applyBorder="1" applyAlignment="1">
      <alignment horizontal="left" vertical="center" wrapText="1"/>
    </xf>
    <xf numFmtId="0" fontId="26" fillId="2" borderId="0" xfId="0" applyFont="1" applyFill="1" applyBorder="1" applyAlignment="1">
      <alignment horizontal="right" vertical="center" readingOrder="2"/>
    </xf>
    <xf numFmtId="0" fontId="26" fillId="0" borderId="0" xfId="0" applyFont="1" applyBorder="1" applyAlignment="1">
      <alignment horizontal="right" vertical="center" readingOrder="2"/>
    </xf>
    <xf numFmtId="0" fontId="28" fillId="0" borderId="21" xfId="0" applyFont="1" applyBorder="1" applyAlignment="1">
      <alignment vertical="center"/>
    </xf>
    <xf numFmtId="0" fontId="28" fillId="0" borderId="15" xfId="0" applyFont="1" applyBorder="1" applyAlignment="1">
      <alignment vertical="center"/>
    </xf>
    <xf numFmtId="0" fontId="25" fillId="0" borderId="10" xfId="8" applyFont="1" applyBorder="1" applyAlignment="1">
      <alignment horizontal="center" vertical="center" readingOrder="2"/>
    </xf>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3" fillId="0" borderId="0" xfId="0" applyFont="1"/>
    <xf numFmtId="0" fontId="3" fillId="2" borderId="0" xfId="0" applyFont="1" applyFill="1" applyBorder="1" applyAlignment="1">
      <alignment horizontal="right" vertical="center" readingOrder="2"/>
    </xf>
    <xf numFmtId="0" fontId="19" fillId="2" borderId="0" xfId="1" applyFont="1" applyFill="1" applyBorder="1" applyAlignment="1">
      <alignment horizontal="center" vertical="center" wrapText="1"/>
    </xf>
    <xf numFmtId="0" fontId="3" fillId="2" borderId="0" xfId="0" applyFont="1" applyFill="1" applyBorder="1" applyAlignment="1">
      <alignment horizontal="right" vertical="center" readingOrder="2"/>
    </xf>
    <xf numFmtId="3" fontId="9"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left" vertical="center" wrapText="1"/>
    </xf>
    <xf numFmtId="165" fontId="9" fillId="2" borderId="3" xfId="0" applyNumberFormat="1" applyFont="1" applyFill="1" applyBorder="1" applyAlignment="1">
      <alignment horizontal="left" vertical="center" wrapText="1"/>
    </xf>
    <xf numFmtId="166" fontId="9" fillId="2" borderId="2"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32" fillId="2" borderId="0" xfId="0" applyNumberFormat="1" applyFont="1" applyFill="1" applyBorder="1" applyAlignment="1">
      <alignment horizontal="left" vertical="center" wrapText="1"/>
    </xf>
    <xf numFmtId="0" fontId="6" fillId="0" borderId="5" xfId="0" applyFont="1" applyBorder="1" applyAlignment="1">
      <alignment vertical="center" wrapText="1"/>
    </xf>
    <xf numFmtId="0" fontId="32"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3"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8" fillId="0" borderId="0" xfId="8" applyFont="1" applyBorder="1" applyAlignment="1">
      <alignment horizontal="right" vertical="center" wrapText="1"/>
    </xf>
    <xf numFmtId="0" fontId="3" fillId="2" borderId="0" xfId="0" applyFont="1" applyFill="1" applyBorder="1" applyAlignment="1">
      <alignment horizontal="right" vertical="center" readingOrder="2"/>
    </xf>
    <xf numFmtId="0" fontId="5" fillId="2" borderId="0" xfId="0"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31" fillId="2" borderId="7" xfId="0" applyFont="1" applyFill="1" applyBorder="1" applyAlignment="1">
      <alignment vertical="center" wrapText="1"/>
    </xf>
    <xf numFmtId="0" fontId="35" fillId="2" borderId="7" xfId="0" applyFont="1" applyFill="1" applyBorder="1" applyAlignment="1">
      <alignment horizontal="right" vertical="center" wrapText="1" readingOrder="1"/>
    </xf>
    <xf numFmtId="1" fontId="36" fillId="2" borderId="0" xfId="0" applyNumberFormat="1" applyFont="1" applyFill="1" applyBorder="1" applyAlignment="1">
      <alignment horizontal="left" vertical="center" wrapText="1"/>
    </xf>
    <xf numFmtId="3" fontId="36" fillId="2" borderId="0" xfId="0" applyNumberFormat="1" applyFont="1" applyFill="1" applyBorder="1" applyAlignment="1">
      <alignment horizontal="left" vertical="center" wrapText="1"/>
    </xf>
    <xf numFmtId="165" fontId="36" fillId="2" borderId="0" xfId="0" applyNumberFormat="1" applyFont="1" applyFill="1" applyBorder="1" applyAlignment="1">
      <alignment horizontal="left" vertical="center" wrapText="1"/>
    </xf>
    <xf numFmtId="166" fontId="2" fillId="2" borderId="2" xfId="0" applyNumberFormat="1" applyFont="1" applyFill="1" applyBorder="1" applyAlignment="1">
      <alignment horizontal="left" vertical="center" wrapText="1"/>
    </xf>
    <xf numFmtId="0" fontId="10" fillId="0" borderId="5" xfId="0" applyFont="1" applyBorder="1" applyAlignment="1">
      <alignment horizontal="right" vertical="center" wrapText="1" readingOrder="2"/>
    </xf>
    <xf numFmtId="0" fontId="1" fillId="2" borderId="2" xfId="0" applyFont="1" applyFill="1" applyBorder="1" applyAlignment="1">
      <alignment horizontal="left" vertical="center" wrapText="1"/>
    </xf>
    <xf numFmtId="0" fontId="5" fillId="2" borderId="0" xfId="0" applyFont="1" applyFill="1" applyBorder="1" applyAlignment="1">
      <alignment horizontal="right" vertical="center" wrapText="1" readingOrder="2"/>
    </xf>
    <xf numFmtId="0" fontId="5" fillId="5" borderId="8" xfId="0" applyFont="1" applyFill="1" applyBorder="1" applyAlignment="1">
      <alignment horizontal="right" vertical="center" wrapText="1"/>
    </xf>
    <xf numFmtId="0" fontId="1" fillId="2" borderId="3" xfId="0" applyFont="1" applyFill="1" applyBorder="1" applyAlignment="1">
      <alignment horizontal="left" vertical="center" wrapText="1"/>
    </xf>
    <xf numFmtId="166" fontId="9" fillId="2" borderId="3" xfId="0" applyNumberFormat="1" applyFont="1" applyFill="1" applyBorder="1" applyAlignment="1">
      <alignment horizontal="left" vertical="center" wrapText="1"/>
    </xf>
    <xf numFmtId="0" fontId="38" fillId="6" borderId="4" xfId="0" applyFont="1" applyFill="1" applyBorder="1" applyAlignment="1">
      <alignment horizontal="right" vertical="center" wrapText="1"/>
    </xf>
    <xf numFmtId="0" fontId="4" fillId="5" borderId="12" xfId="0" applyFont="1" applyFill="1" applyBorder="1" applyAlignment="1">
      <alignment horizontal="right" vertical="center" wrapText="1"/>
    </xf>
    <xf numFmtId="1" fontId="9" fillId="5" borderId="12" xfId="0" applyNumberFormat="1" applyFont="1" applyFill="1" applyBorder="1" applyAlignment="1">
      <alignment horizontal="left" vertical="center" wrapText="1"/>
    </xf>
    <xf numFmtId="3" fontId="9" fillId="5" borderId="12" xfId="0" applyNumberFormat="1" applyFont="1" applyFill="1" applyBorder="1" applyAlignment="1">
      <alignment horizontal="left" vertical="center" wrapText="1"/>
    </xf>
    <xf numFmtId="165" fontId="9" fillId="5" borderId="12" xfId="0" applyNumberFormat="1" applyFont="1" applyFill="1" applyBorder="1" applyAlignment="1">
      <alignment horizontal="left" vertical="center" wrapText="1"/>
    </xf>
    <xf numFmtId="167" fontId="9" fillId="5" borderId="12" xfId="9" applyNumberFormat="1" applyFont="1" applyFill="1" applyBorder="1" applyAlignment="1">
      <alignment horizontal="left" vertical="center" wrapText="1"/>
    </xf>
    <xf numFmtId="0" fontId="38" fillId="6" borderId="4" xfId="1" applyFont="1" applyFill="1" applyBorder="1" applyAlignment="1">
      <alignment horizontal="center" vertical="center" wrapText="1"/>
    </xf>
    <xf numFmtId="0" fontId="38" fillId="6" borderId="4" xfId="1" applyFont="1" applyFill="1" applyBorder="1" applyAlignment="1">
      <alignment horizontal="right" vertical="center" wrapText="1"/>
    </xf>
    <xf numFmtId="0" fontId="38" fillId="6" borderId="7" xfId="1" applyFont="1" applyFill="1" applyBorder="1" applyAlignment="1">
      <alignment horizontal="right" vertical="center" wrapText="1"/>
    </xf>
    <xf numFmtId="0" fontId="5" fillId="5" borderId="8" xfId="0" applyFont="1" applyFill="1" applyBorder="1" applyAlignment="1">
      <alignment vertical="center" wrapText="1"/>
    </xf>
    <xf numFmtId="0" fontId="4" fillId="5" borderId="8" xfId="0" applyFont="1" applyFill="1" applyBorder="1" applyAlignment="1">
      <alignment horizontal="right" vertical="center" wrapText="1"/>
    </xf>
    <xf numFmtId="1" fontId="9" fillId="5" borderId="12" xfId="0" applyNumberFormat="1" applyFont="1" applyFill="1" applyBorder="1" applyAlignment="1">
      <alignment vertical="center" wrapText="1"/>
    </xf>
    <xf numFmtId="0" fontId="38" fillId="6" borderId="4" xfId="1" quotePrefix="1" applyFont="1" applyFill="1" applyBorder="1" applyAlignment="1">
      <alignment horizontal="right" vertical="center" wrapText="1"/>
    </xf>
    <xf numFmtId="0" fontId="7" fillId="0" borderId="1" xfId="0" quotePrefix="1" applyFont="1" applyBorder="1" applyAlignment="1">
      <alignment horizontal="right" vertical="center" wrapText="1"/>
    </xf>
    <xf numFmtId="3" fontId="9" fillId="5" borderId="12" xfId="0" applyNumberFormat="1" applyFont="1" applyFill="1" applyBorder="1" applyAlignment="1">
      <alignment vertical="center" wrapText="1"/>
    </xf>
    <xf numFmtId="166" fontId="9" fillId="5" borderId="12" xfId="0" applyNumberFormat="1" applyFont="1" applyFill="1" applyBorder="1" applyAlignment="1">
      <alignment horizontal="left" vertical="center" wrapText="1"/>
    </xf>
    <xf numFmtId="0" fontId="8" fillId="0" borderId="1" xfId="0" quotePrefix="1" applyFont="1" applyBorder="1" applyAlignment="1">
      <alignment horizontal="right" vertical="center" wrapText="1"/>
    </xf>
    <xf numFmtId="166" fontId="9" fillId="5" borderId="12" xfId="0" applyNumberFormat="1" applyFont="1" applyFill="1" applyBorder="1" applyAlignment="1">
      <alignment vertical="center" wrapText="1"/>
    </xf>
    <xf numFmtId="165" fontId="4" fillId="5" borderId="12" xfId="0" applyNumberFormat="1" applyFont="1" applyFill="1" applyBorder="1" applyAlignment="1">
      <alignment horizontal="right" vertical="center" wrapText="1"/>
    </xf>
    <xf numFmtId="168" fontId="1" fillId="5" borderId="12" xfId="9" applyNumberFormat="1" applyFont="1" applyFill="1" applyBorder="1" applyAlignment="1">
      <alignment horizontal="left" vertical="center" wrapText="1"/>
    </xf>
    <xf numFmtId="165" fontId="31" fillId="5" borderId="12" xfId="0" applyNumberFormat="1" applyFont="1" applyFill="1" applyBorder="1" applyAlignment="1">
      <alignment horizontal="left" vertical="center" wrapText="1"/>
    </xf>
    <xf numFmtId="0" fontId="3" fillId="2" borderId="0" xfId="0" applyFont="1" applyFill="1" applyBorder="1" applyAlignment="1">
      <alignment vertical="center"/>
    </xf>
    <xf numFmtId="0" fontId="6" fillId="2" borderId="0" xfId="0" applyFont="1" applyFill="1" applyBorder="1" applyAlignment="1">
      <alignment vertical="center" wrapText="1"/>
    </xf>
    <xf numFmtId="0" fontId="0" fillId="4" borderId="0" xfId="0" applyFill="1"/>
    <xf numFmtId="0" fontId="38" fillId="6" borderId="4" xfId="1" applyFont="1" applyFill="1" applyBorder="1" applyAlignment="1">
      <alignment horizontal="right" vertical="center" wrapText="1"/>
    </xf>
    <xf numFmtId="0" fontId="33" fillId="2" borderId="0" xfId="0" applyFont="1" applyFill="1"/>
    <xf numFmtId="0" fontId="38" fillId="6" borderId="4" xfId="1" applyFont="1" applyFill="1" applyBorder="1" applyAlignment="1">
      <alignment horizontal="right" vertical="center" wrapText="1"/>
    </xf>
    <xf numFmtId="0" fontId="14" fillId="2" borderId="9" xfId="1" applyFont="1" applyFill="1" applyBorder="1" applyAlignment="1">
      <alignment horizontal="right" vertical="center" wrapText="1"/>
    </xf>
    <xf numFmtId="1" fontId="9" fillId="2" borderId="0" xfId="0" applyNumberFormat="1" applyFont="1" applyFill="1" applyBorder="1" applyAlignment="1">
      <alignment horizontal="left" vertical="center" wrapText="1"/>
    </xf>
    <xf numFmtId="0" fontId="28" fillId="0" borderId="0" xfId="0" applyFont="1"/>
    <xf numFmtId="0" fontId="41" fillId="0" borderId="0" xfId="0" applyFont="1" applyAlignment="1">
      <alignment vertical="center"/>
    </xf>
    <xf numFmtId="0" fontId="19" fillId="0" borderId="0" xfId="1" applyFont="1" applyAlignment="1">
      <alignment horizontal="center" vertical="center" wrapText="1" readingOrder="2"/>
    </xf>
    <xf numFmtId="0" fontId="0" fillId="7" borderId="0" xfId="0" applyFill="1"/>
    <xf numFmtId="0" fontId="42" fillId="0" borderId="0" xfId="0" applyFont="1" applyBorder="1" applyAlignment="1">
      <alignment horizontal="right" vertical="center" wrapText="1"/>
    </xf>
    <xf numFmtId="0" fontId="30" fillId="2" borderId="10" xfId="8" applyFont="1" applyFill="1" applyBorder="1" applyAlignment="1">
      <alignment horizontal="right" vertical="center" readingOrder="2"/>
    </xf>
    <xf numFmtId="0" fontId="30" fillId="2" borderId="9" xfId="8" applyFont="1" applyFill="1" applyBorder="1" applyAlignment="1">
      <alignment horizontal="right" vertical="center" readingOrder="2"/>
    </xf>
    <xf numFmtId="0" fontId="14" fillId="2" borderId="2" xfId="1" applyFont="1" applyFill="1" applyBorder="1" applyAlignment="1">
      <alignment horizontal="right" vertical="center" wrapText="1"/>
    </xf>
    <xf numFmtId="0" fontId="1" fillId="2" borderId="0" xfId="0" applyFont="1" applyFill="1" applyBorder="1" applyAlignment="1">
      <alignment horizontal="left" vertical="center" wrapText="1"/>
    </xf>
    <xf numFmtId="166" fontId="9" fillId="2" borderId="0" xfId="0" applyNumberFormat="1" applyFont="1" applyFill="1" applyBorder="1" applyAlignment="1">
      <alignment horizontal="left" vertical="center" wrapText="1"/>
    </xf>
    <xf numFmtId="3" fontId="9" fillId="2" borderId="0" xfId="0" applyNumberFormat="1" applyFont="1" applyFill="1" applyBorder="1" applyAlignment="1">
      <alignment horizontal="left" vertical="center" wrapText="1"/>
    </xf>
    <xf numFmtId="165" fontId="9" fillId="2" borderId="0" xfId="0" applyNumberFormat="1" applyFont="1" applyFill="1" applyBorder="1" applyAlignment="1">
      <alignment horizontal="left" vertical="center" wrapText="1"/>
    </xf>
    <xf numFmtId="0" fontId="1" fillId="2" borderId="9" xfId="0" applyFont="1" applyFill="1" applyBorder="1" applyAlignment="1">
      <alignment horizontal="left" vertical="center" wrapText="1"/>
    </xf>
    <xf numFmtId="0" fontId="44" fillId="0" borderId="0" xfId="1" applyFont="1" applyAlignment="1">
      <alignment horizontal="center" vertical="center" wrapText="1"/>
    </xf>
    <xf numFmtId="0" fontId="45" fillId="0" borderId="0" xfId="8" applyFont="1" applyAlignment="1">
      <alignment horizontal="center" vertical="center" wrapText="1"/>
    </xf>
    <xf numFmtId="0" fontId="45" fillId="0" borderId="0" xfId="8" applyFont="1" applyBorder="1" applyAlignment="1">
      <alignment horizontal="center" vertical="center" wrapText="1"/>
    </xf>
    <xf numFmtId="0" fontId="46" fillId="6" borderId="0" xfId="1" applyFont="1" applyFill="1" applyBorder="1" applyAlignment="1">
      <alignment horizontal="center" vertical="center" wrapText="1"/>
    </xf>
    <xf numFmtId="0" fontId="47" fillId="2" borderId="0" xfId="1" applyFont="1" applyFill="1" applyBorder="1" applyAlignment="1">
      <alignment horizontal="center" vertical="center" wrapText="1"/>
    </xf>
    <xf numFmtId="0" fontId="48" fillId="0" borderId="0" xfId="0" applyFont="1" applyBorder="1" applyAlignment="1">
      <alignment vertical="center" wrapText="1"/>
    </xf>
    <xf numFmtId="0" fontId="48" fillId="0" borderId="0" xfId="0" applyFont="1" applyBorder="1" applyAlignment="1">
      <alignment horizontal="right" vertical="center" wrapText="1"/>
    </xf>
    <xf numFmtId="0" fontId="49" fillId="2" borderId="0" xfId="1" applyFont="1" applyFill="1" applyBorder="1" applyAlignment="1">
      <alignment horizontal="center" vertical="center" wrapText="1"/>
    </xf>
    <xf numFmtId="0" fontId="50" fillId="0" borderId="0" xfId="1" applyFont="1" applyAlignment="1">
      <alignment horizontal="center" vertical="center" wrapText="1"/>
    </xf>
    <xf numFmtId="0" fontId="32" fillId="0" borderId="2" xfId="8" applyFont="1" applyBorder="1" applyAlignment="1">
      <alignment horizontal="center" vertical="center" readingOrder="2"/>
    </xf>
    <xf numFmtId="0" fontId="32" fillId="0" borderId="9" xfId="8" applyFont="1" applyBorder="1" applyAlignment="1">
      <alignment horizontal="center" vertical="center" readingOrder="2"/>
    </xf>
    <xf numFmtId="0" fontId="6" fillId="2" borderId="0" xfId="0" quotePrefix="1" applyFont="1" applyFill="1" applyBorder="1" applyAlignment="1">
      <alignment vertical="center"/>
    </xf>
    <xf numFmtId="0" fontId="6" fillId="2" borderId="0" xfId="0" applyFont="1" applyFill="1" applyBorder="1" applyAlignment="1">
      <alignment horizontal="left" vertical="center" readingOrder="2"/>
    </xf>
    <xf numFmtId="0" fontId="6" fillId="2" borderId="0" xfId="0" applyFont="1" applyFill="1" applyBorder="1" applyAlignment="1">
      <alignment vertical="center"/>
    </xf>
    <xf numFmtId="0" fontId="31" fillId="5" borderId="12" xfId="0" applyFont="1" applyFill="1" applyBorder="1" applyAlignment="1">
      <alignment vertical="center" wrapText="1"/>
    </xf>
    <xf numFmtId="165" fontId="31" fillId="5" borderId="12" xfId="0" applyNumberFormat="1" applyFont="1" applyFill="1" applyBorder="1" applyAlignment="1">
      <alignment vertical="center" wrapText="1"/>
    </xf>
    <xf numFmtId="0" fontId="17" fillId="2" borderId="0" xfId="0" applyFont="1" applyFill="1"/>
    <xf numFmtId="0" fontId="44" fillId="0" borderId="0" xfId="1" applyFont="1" applyBorder="1" applyAlignment="1">
      <alignment horizontal="center" vertical="center" wrapText="1"/>
    </xf>
    <xf numFmtId="0" fontId="39" fillId="0" borderId="17" xfId="1" applyFont="1" applyBorder="1" applyAlignment="1">
      <alignment vertical="center" wrapText="1"/>
    </xf>
    <xf numFmtId="0" fontId="39" fillId="0" borderId="17" xfId="1" applyFont="1" applyBorder="1" applyAlignment="1">
      <alignment horizontal="center" vertical="center" wrapText="1"/>
    </xf>
    <xf numFmtId="0" fontId="17" fillId="11" borderId="0" xfId="0" applyFont="1" applyFill="1"/>
    <xf numFmtId="0" fontId="16" fillId="0" borderId="0" xfId="1" applyFont="1" applyAlignment="1">
      <alignment horizontal="center" vertical="center" wrapText="1"/>
    </xf>
    <xf numFmtId="0" fontId="16" fillId="0" borderId="0" xfId="1" applyFont="1" applyBorder="1" applyAlignment="1">
      <alignment horizontal="center" vertical="center" wrapText="1"/>
    </xf>
    <xf numFmtId="0" fontId="56" fillId="11" borderId="0" xfId="1" applyFont="1" applyFill="1" applyBorder="1" applyAlignment="1">
      <alignment horizontal="center" vertical="center" wrapText="1"/>
    </xf>
    <xf numFmtId="0" fontId="56" fillId="0" borderId="0" xfId="1" applyFont="1" applyBorder="1" applyAlignment="1">
      <alignment horizontal="center" vertical="center" wrapText="1"/>
    </xf>
    <xf numFmtId="0" fontId="6" fillId="2" borderId="0" xfId="0" applyFont="1" applyFill="1" applyBorder="1" applyAlignment="1">
      <alignment horizontal="center" vertical="center"/>
    </xf>
    <xf numFmtId="0" fontId="3" fillId="2" borderId="0" xfId="0" applyFont="1" applyFill="1" applyBorder="1" applyAlignment="1">
      <alignment horizontal="center" vertical="center"/>
    </xf>
    <xf numFmtId="1" fontId="9" fillId="2" borderId="9" xfId="0" applyNumberFormat="1" applyFont="1" applyFill="1" applyBorder="1" applyAlignment="1">
      <alignment horizontal="left" vertical="center" wrapText="1"/>
    </xf>
    <xf numFmtId="0" fontId="38" fillId="6" borderId="4" xfId="1" quotePrefix="1" applyFont="1" applyFill="1" applyBorder="1" applyAlignment="1">
      <alignment horizontal="right" vertical="center" wrapText="1"/>
    </xf>
    <xf numFmtId="0" fontId="38" fillId="6" borderId="4" xfId="1" applyFont="1" applyFill="1" applyBorder="1" applyAlignment="1">
      <alignment horizontal="right" vertical="center" wrapText="1"/>
    </xf>
    <xf numFmtId="0" fontId="32" fillId="2" borderId="9" xfId="8" applyFont="1" applyFill="1" applyBorder="1" applyAlignment="1">
      <alignment horizontal="center" vertical="center" readingOrder="2"/>
    </xf>
    <xf numFmtId="166" fontId="9" fillId="2" borderId="9" xfId="0" applyNumberFormat="1" applyFont="1" applyFill="1" applyBorder="1" applyAlignment="1">
      <alignment horizontal="left" vertical="center" wrapText="1"/>
    </xf>
    <xf numFmtId="3" fontId="9" fillId="2" borderId="9" xfId="0" applyNumberFormat="1" applyFont="1" applyFill="1" applyBorder="1" applyAlignment="1">
      <alignment horizontal="left" vertical="center" wrapText="1"/>
    </xf>
    <xf numFmtId="165" fontId="9" fillId="2" borderId="9" xfId="0" applyNumberFormat="1" applyFont="1" applyFill="1" applyBorder="1" applyAlignment="1">
      <alignment horizontal="left" vertical="center" wrapText="1"/>
    </xf>
    <xf numFmtId="0" fontId="31" fillId="5" borderId="12" xfId="0" applyFont="1" applyFill="1" applyBorder="1" applyAlignment="1">
      <alignment horizontal="left" vertical="center" wrapText="1"/>
    </xf>
    <xf numFmtId="0" fontId="26" fillId="0" borderId="0" xfId="0" applyFont="1" applyBorder="1" applyAlignment="1">
      <alignment horizontal="right" vertical="center" wrapText="1" readingOrder="2"/>
    </xf>
    <xf numFmtId="0" fontId="4" fillId="5" borderId="12" xfId="0" applyFont="1" applyFill="1" applyBorder="1" applyAlignment="1">
      <alignment horizontal="right" vertical="center" wrapText="1"/>
    </xf>
    <xf numFmtId="0" fontId="5" fillId="0" borderId="0" xfId="0" applyFont="1" applyBorder="1" applyAlignment="1">
      <alignment horizontal="right" vertical="center" wrapText="1" readingOrder="2"/>
    </xf>
    <xf numFmtId="165" fontId="0" fillId="0" borderId="0" xfId="0" applyNumberFormat="1"/>
    <xf numFmtId="165" fontId="28" fillId="0" borderId="17" xfId="0" applyNumberFormat="1" applyFont="1" applyBorder="1" applyAlignment="1">
      <alignment horizontal="right" vertical="center"/>
    </xf>
    <xf numFmtId="3" fontId="15" fillId="2" borderId="0" xfId="0" applyNumberFormat="1" applyFont="1" applyFill="1" applyBorder="1" applyAlignment="1">
      <alignment vertical="center" wrapText="1"/>
    </xf>
    <xf numFmtId="0" fontId="24" fillId="2" borderId="0" xfId="1" applyFont="1" applyFill="1" applyBorder="1" applyAlignment="1">
      <alignment horizontal="right" vertical="center" wrapText="1"/>
    </xf>
    <xf numFmtId="0" fontId="9" fillId="2" borderId="10" xfId="1" applyFont="1" applyFill="1" applyBorder="1" applyAlignment="1">
      <alignment horizontal="left" vertical="center" wrapText="1"/>
    </xf>
    <xf numFmtId="0" fontId="3" fillId="2" borderId="0" xfId="0" applyFont="1" applyFill="1" applyBorder="1" applyAlignment="1">
      <alignment horizontal="right" vertical="center" readingOrder="2"/>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6" fillId="2" borderId="0" xfId="0" applyFont="1" applyFill="1" applyBorder="1" applyAlignment="1">
      <alignment horizontal="right" vertical="center" readingOrder="2"/>
    </xf>
    <xf numFmtId="0" fontId="9" fillId="2" borderId="2" xfId="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0" fontId="25" fillId="2" borderId="9" xfId="8" applyFont="1" applyFill="1" applyBorder="1" applyAlignment="1">
      <alignment horizontal="right" vertical="center" readingOrder="2"/>
    </xf>
    <xf numFmtId="0" fontId="25" fillId="2" borderId="3" xfId="8" applyFont="1" applyFill="1" applyBorder="1" applyAlignment="1">
      <alignment horizontal="right" vertical="center" readingOrder="2"/>
    </xf>
    <xf numFmtId="0" fontId="9" fillId="2" borderId="3" xfId="1" applyFont="1" applyFill="1" applyBorder="1" applyAlignment="1">
      <alignment horizontal="right" vertical="center" wrapText="1"/>
    </xf>
    <xf numFmtId="0" fontId="3" fillId="2" borderId="0" xfId="0" quotePrefix="1" applyFont="1" applyFill="1" applyBorder="1" applyAlignment="1">
      <alignment vertical="center"/>
    </xf>
    <xf numFmtId="0" fontId="6" fillId="2" borderId="0" xfId="0" applyFont="1" applyFill="1" applyBorder="1" applyAlignment="1">
      <alignment vertical="center" readingOrder="2"/>
    </xf>
    <xf numFmtId="0" fontId="3" fillId="2" borderId="0" xfId="0" applyFont="1" applyFill="1" applyBorder="1" applyAlignment="1">
      <alignment vertical="center" readingOrder="2"/>
    </xf>
    <xf numFmtId="0" fontId="6" fillId="2" borderId="0" xfId="0" quotePrefix="1" applyFont="1" applyFill="1" applyBorder="1" applyAlignment="1">
      <alignment horizontal="right" vertical="center"/>
    </xf>
    <xf numFmtId="0" fontId="24" fillId="2" borderId="0" xfId="1" applyFont="1" applyFill="1" applyBorder="1" applyAlignment="1">
      <alignment horizontal="center" vertical="center" wrapText="1"/>
    </xf>
    <xf numFmtId="0" fontId="57" fillId="2" borderId="0" xfId="0" applyFont="1" applyFill="1" applyBorder="1" applyAlignment="1">
      <alignment horizontal="center" vertical="center"/>
    </xf>
    <xf numFmtId="0" fontId="6" fillId="2" borderId="7" xfId="0" quotePrefix="1" applyFont="1" applyFill="1" applyBorder="1" applyAlignment="1">
      <alignment vertical="center"/>
    </xf>
    <xf numFmtId="0" fontId="47" fillId="8" borderId="17" xfId="1" applyFont="1" applyFill="1" applyBorder="1" applyAlignment="1">
      <alignment horizontal="center" vertical="center" wrapText="1"/>
    </xf>
    <xf numFmtId="0" fontId="59" fillId="3" borderId="17" xfId="1" quotePrefix="1" applyFont="1" applyFill="1" applyBorder="1" applyAlignment="1">
      <alignment horizontal="center" vertical="center" wrapText="1"/>
    </xf>
    <xf numFmtId="0" fontId="21" fillId="0" borderId="17" xfId="0" applyFont="1" applyBorder="1" applyAlignment="1">
      <alignment horizontal="center" vertical="center"/>
    </xf>
    <xf numFmtId="0" fontId="59" fillId="3" borderId="0" xfId="1" quotePrefix="1" applyFont="1" applyFill="1" applyBorder="1" applyAlignment="1">
      <alignment horizontal="center" vertical="center" wrapText="1"/>
    </xf>
    <xf numFmtId="0" fontId="21" fillId="0" borderId="0" xfId="0" applyFont="1" applyBorder="1" applyAlignment="1">
      <alignment horizontal="center" vertical="center"/>
    </xf>
    <xf numFmtId="0" fontId="16" fillId="2" borderId="17" xfId="1" applyFont="1" applyFill="1" applyBorder="1" applyAlignment="1">
      <alignment horizontal="center" vertical="center" wrapText="1"/>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24" fillId="2" borderId="2" xfId="1" applyFont="1" applyFill="1" applyBorder="1" applyAlignment="1">
      <alignment horizontal="right" vertical="center" wrapText="1"/>
    </xf>
    <xf numFmtId="0" fontId="9" fillId="2" borderId="0" xfId="1" applyFont="1" applyFill="1" applyBorder="1" applyAlignment="1">
      <alignment horizontal="left" vertical="center" wrapText="1"/>
    </xf>
    <xf numFmtId="165" fontId="9" fillId="2" borderId="0" xfId="1" applyNumberFormat="1" applyFont="1" applyFill="1" applyBorder="1" applyAlignment="1">
      <alignment horizontal="left" vertical="center" wrapText="1"/>
    </xf>
    <xf numFmtId="165" fontId="9" fillId="2" borderId="0" xfId="1" applyNumberFormat="1" applyFont="1" applyFill="1" applyBorder="1" applyAlignment="1">
      <alignmen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0" fontId="9" fillId="2" borderId="5" xfId="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165" fontId="9" fillId="2" borderId="10" xfId="1" applyNumberFormat="1" applyFont="1" applyFill="1" applyBorder="1" applyAlignment="1">
      <alignment horizontal="left" vertical="center" wrapText="1"/>
    </xf>
    <xf numFmtId="0" fontId="24" fillId="2" borderId="10" xfId="1" applyFont="1" applyFill="1" applyBorder="1" applyAlignment="1">
      <alignment horizontal="right" vertical="center" wrapText="1"/>
    </xf>
    <xf numFmtId="166" fontId="9" fillId="4" borderId="2" xfId="0" applyNumberFormat="1" applyFont="1" applyFill="1" applyBorder="1" applyAlignment="1">
      <alignment horizontal="left" vertical="center" wrapText="1"/>
    </xf>
    <xf numFmtId="0" fontId="58" fillId="0" borderId="0" xfId="0" applyFont="1" applyAlignment="1">
      <alignment vertical="center" wrapText="1"/>
    </xf>
    <xf numFmtId="0" fontId="4" fillId="5" borderId="12" xfId="0" applyFont="1" applyFill="1" applyBorder="1" applyAlignment="1">
      <alignment horizontal="right" vertical="center" wrapText="1"/>
    </xf>
    <xf numFmtId="0" fontId="24" fillId="2" borderId="2" xfId="1" applyFont="1" applyFill="1" applyBorder="1" applyAlignment="1">
      <alignment horizontal="right" vertical="center" wrapText="1"/>
    </xf>
    <xf numFmtId="0" fontId="60" fillId="8" borderId="17" xfId="1" applyFont="1" applyFill="1" applyBorder="1" applyAlignment="1">
      <alignment horizontal="center" vertical="center" wrapText="1"/>
    </xf>
    <xf numFmtId="0" fontId="60" fillId="7" borderId="17" xfId="1" applyFont="1" applyFill="1" applyBorder="1" applyAlignment="1">
      <alignment horizontal="center" vertical="center" wrapText="1"/>
    </xf>
    <xf numFmtId="0" fontId="60" fillId="0" borderId="17" xfId="1" applyFont="1" applyBorder="1" applyAlignment="1">
      <alignment horizontal="center" vertical="center" wrapText="1"/>
    </xf>
    <xf numFmtId="0" fontId="61" fillId="0" borderId="17" xfId="1" applyFont="1" applyBorder="1" applyAlignment="1">
      <alignment horizontal="center" vertical="center" wrapText="1"/>
    </xf>
    <xf numFmtId="0" fontId="62" fillId="7" borderId="17" xfId="1" applyFont="1" applyFill="1" applyBorder="1" applyAlignment="1">
      <alignment horizontal="center" vertical="center" wrapText="1"/>
    </xf>
    <xf numFmtId="0" fontId="60" fillId="2" borderId="17" xfId="1" applyFont="1" applyFill="1" applyBorder="1" applyAlignment="1">
      <alignment horizontal="center" vertical="center" wrapText="1"/>
    </xf>
    <xf numFmtId="0" fontId="60" fillId="2" borderId="17" xfId="1" quotePrefix="1" applyFont="1" applyFill="1" applyBorder="1" applyAlignment="1">
      <alignment horizontal="center" vertical="center" wrapText="1"/>
    </xf>
    <xf numFmtId="0" fontId="60" fillId="9" borderId="17" xfId="1" applyFont="1" applyFill="1" applyBorder="1" applyAlignment="1">
      <alignment horizontal="center" vertical="center" wrapText="1"/>
    </xf>
    <xf numFmtId="0" fontId="60" fillId="7" borderId="21" xfId="1" applyFont="1" applyFill="1" applyBorder="1" applyAlignment="1">
      <alignment horizontal="center" vertical="center" wrapText="1"/>
    </xf>
    <xf numFmtId="0" fontId="60" fillId="0" borderId="21" xfId="1" applyFont="1" applyBorder="1" applyAlignment="1">
      <alignment horizontal="center" vertical="center" wrapText="1"/>
    </xf>
    <xf numFmtId="0" fontId="63" fillId="7" borderId="21" xfId="1" applyFont="1" applyFill="1" applyBorder="1" applyAlignment="1">
      <alignment horizontal="center" vertical="center" wrapText="1"/>
    </xf>
    <xf numFmtId="0" fontId="60" fillId="7" borderId="17" xfId="1" quotePrefix="1" applyFont="1" applyFill="1" applyBorder="1" applyAlignment="1">
      <alignment horizontal="center" vertical="center" wrapText="1"/>
    </xf>
    <xf numFmtId="0" fontId="62" fillId="8" borderId="17" xfId="1" applyFont="1" applyFill="1" applyBorder="1" applyAlignment="1">
      <alignment horizontal="center" vertical="center" wrapText="1"/>
    </xf>
    <xf numFmtId="0" fontId="63" fillId="7" borderId="17" xfId="1" applyFont="1" applyFill="1" applyBorder="1" applyAlignment="1">
      <alignment horizontal="center" vertical="center" wrapText="1"/>
    </xf>
    <xf numFmtId="0" fontId="62" fillId="7" borderId="17" xfId="1" quotePrefix="1" applyFont="1" applyFill="1" applyBorder="1" applyAlignment="1">
      <alignment horizontal="center" vertical="center" wrapText="1"/>
    </xf>
    <xf numFmtId="0" fontId="61" fillId="0" borderId="20" xfId="1" applyFont="1" applyBorder="1" applyAlignment="1">
      <alignment horizontal="center" vertical="center" wrapText="1"/>
    </xf>
    <xf numFmtId="0" fontId="64" fillId="0" borderId="17" xfId="1" applyFont="1" applyBorder="1" applyAlignment="1">
      <alignment horizontal="center" vertical="center" wrapText="1"/>
    </xf>
    <xf numFmtId="0" fontId="62" fillId="7" borderId="18" xfId="1" applyFont="1" applyFill="1" applyBorder="1" applyAlignment="1">
      <alignment horizontal="center" vertical="center" wrapText="1"/>
    </xf>
    <xf numFmtId="0" fontId="64" fillId="0" borderId="19" xfId="1" applyFont="1" applyBorder="1" applyAlignment="1">
      <alignment horizontal="center" vertical="center" wrapText="1"/>
    </xf>
    <xf numFmtId="0" fontId="62" fillId="0" borderId="17" xfId="1" applyFont="1" applyBorder="1" applyAlignment="1">
      <alignment horizontal="center" vertical="center" wrapText="1"/>
    </xf>
    <xf numFmtId="0" fontId="61" fillId="0" borderId="18" xfId="1" applyFont="1" applyBorder="1" applyAlignment="1">
      <alignment horizontal="center" vertical="center" wrapText="1"/>
    </xf>
    <xf numFmtId="0" fontId="61" fillId="0" borderId="19" xfId="1" applyFont="1" applyBorder="1" applyAlignment="1">
      <alignment horizontal="center" vertical="center" wrapText="1"/>
    </xf>
    <xf numFmtId="0" fontId="61" fillId="0" borderId="0" xfId="1" applyFont="1" applyAlignment="1">
      <alignment horizontal="center" vertical="center" wrapText="1"/>
    </xf>
    <xf numFmtId="165" fontId="28" fillId="13" borderId="17" xfId="0" applyNumberFormat="1" applyFont="1" applyFill="1" applyBorder="1" applyAlignment="1">
      <alignment horizontal="right" vertical="center"/>
    </xf>
    <xf numFmtId="0" fontId="0" fillId="13" borderId="0" xfId="0" applyFill="1"/>
    <xf numFmtId="0" fontId="32" fillId="0" borderId="17" xfId="8" applyFont="1" applyBorder="1" applyAlignment="1">
      <alignment horizontal="center" vertical="center" readingOrder="2"/>
    </xf>
    <xf numFmtId="165" fontId="28" fillId="0" borderId="20" xfId="0" applyNumberFormat="1" applyFont="1" applyBorder="1" applyAlignment="1">
      <alignment horizontal="right" vertical="center"/>
    </xf>
    <xf numFmtId="165" fontId="41" fillId="0" borderId="24" xfId="0" applyNumberFormat="1" applyFont="1" applyBorder="1" applyAlignment="1">
      <alignment horizontal="right" vertical="center"/>
    </xf>
    <xf numFmtId="165" fontId="41" fillId="0" borderId="25" xfId="0" applyNumberFormat="1" applyFont="1" applyBorder="1" applyAlignment="1">
      <alignment horizontal="right" vertical="center"/>
    </xf>
    <xf numFmtId="0" fontId="62" fillId="2" borderId="17" xfId="1" applyFont="1" applyFill="1" applyBorder="1" applyAlignment="1">
      <alignment horizontal="center" vertical="center" wrapText="1"/>
    </xf>
    <xf numFmtId="0" fontId="62" fillId="11" borderId="17" xfId="1" applyFont="1" applyFill="1" applyBorder="1" applyAlignment="1">
      <alignment horizontal="center" vertical="center" wrapText="1"/>
    </xf>
    <xf numFmtId="0" fontId="60" fillId="11" borderId="17" xfId="1" applyFont="1" applyFill="1" applyBorder="1" applyAlignment="1">
      <alignment horizontal="center" vertical="center" wrapText="1"/>
    </xf>
    <xf numFmtId="0" fontId="65" fillId="2" borderId="17" xfId="1" applyFont="1" applyFill="1" applyBorder="1" applyAlignment="1">
      <alignment horizontal="center" vertical="center" wrapText="1"/>
    </xf>
    <xf numFmtId="0" fontId="65" fillId="11" borderId="17" xfId="1" applyFont="1" applyFill="1" applyBorder="1" applyAlignment="1">
      <alignment horizontal="center" vertical="center" wrapText="1"/>
    </xf>
    <xf numFmtId="0" fontId="60" fillId="10" borderId="17" xfId="1" applyFont="1" applyFill="1" applyBorder="1" applyAlignment="1">
      <alignment horizontal="center" vertical="center" wrapText="1"/>
    </xf>
    <xf numFmtId="0" fontId="40" fillId="0" borderId="0" xfId="1" applyFont="1" applyAlignment="1">
      <alignment horizontal="center" vertical="center" wrapText="1"/>
    </xf>
    <xf numFmtId="0" fontId="60" fillId="8" borderId="26" xfId="1" applyFont="1" applyFill="1" applyBorder="1" applyAlignment="1">
      <alignment horizontal="center" vertical="center" wrapText="1"/>
    </xf>
    <xf numFmtId="0" fontId="60" fillId="8" borderId="19" xfId="1" applyFont="1" applyFill="1" applyBorder="1" applyAlignment="1">
      <alignment horizontal="center" vertical="center" wrapText="1"/>
    </xf>
    <xf numFmtId="0" fontId="62" fillId="8" borderId="19" xfId="1" applyFont="1" applyFill="1" applyBorder="1" applyAlignment="1">
      <alignment horizontal="center" vertical="center" wrapText="1"/>
    </xf>
    <xf numFmtId="0" fontId="16" fillId="3" borderId="21" xfId="1" quotePrefix="1" applyFont="1" applyFill="1" applyBorder="1" applyAlignment="1">
      <alignment horizontal="center" vertical="center" wrapText="1"/>
    </xf>
    <xf numFmtId="0" fontId="22" fillId="0" borderId="21" xfId="0" applyFont="1" applyBorder="1" applyAlignment="1">
      <alignment horizontal="center" vertical="center"/>
    </xf>
    <xf numFmtId="0" fontId="66" fillId="2" borderId="17" xfId="1" applyFont="1" applyFill="1" applyBorder="1" applyAlignment="1">
      <alignment horizontal="center" vertical="center" wrapText="1"/>
    </xf>
    <xf numFmtId="0" fontId="66" fillId="11" borderId="17" xfId="1" applyFont="1" applyFill="1" applyBorder="1" applyAlignment="1">
      <alignment horizontal="center" vertical="center" wrapText="1"/>
    </xf>
    <xf numFmtId="0" fontId="66" fillId="12" borderId="17" xfId="1" applyFont="1" applyFill="1" applyBorder="1" applyAlignment="1">
      <alignment horizontal="center" vertical="center" wrapText="1"/>
    </xf>
    <xf numFmtId="0" fontId="56" fillId="11" borderId="17" xfId="1" applyFont="1" applyFill="1" applyBorder="1" applyAlignment="1">
      <alignment horizontal="center" vertical="center" wrapText="1"/>
    </xf>
    <xf numFmtId="0" fontId="56" fillId="2" borderId="17" xfId="1" applyFont="1" applyFill="1" applyBorder="1" applyAlignment="1">
      <alignment horizontal="center" vertical="center" wrapText="1"/>
    </xf>
    <xf numFmtId="0" fontId="66" fillId="10" borderId="17" xfId="1" applyFont="1" applyFill="1" applyBorder="1" applyAlignment="1">
      <alignment horizontal="center" vertical="center" wrapText="1"/>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9" fillId="5" borderId="12" xfId="1" applyFont="1" applyFill="1" applyBorder="1" applyAlignment="1">
      <alignment horizontal="left" vertical="center" wrapText="1"/>
    </xf>
    <xf numFmtId="166" fontId="31" fillId="5" borderId="12" xfId="0" applyNumberFormat="1" applyFont="1" applyFill="1" applyBorder="1" applyAlignment="1">
      <alignment vertical="center" wrapText="1"/>
    </xf>
    <xf numFmtId="165" fontId="34" fillId="2" borderId="10" xfId="1" applyNumberFormat="1" applyFont="1" applyFill="1" applyBorder="1" applyAlignment="1">
      <alignment horizontal="center" vertical="center" wrapText="1"/>
    </xf>
    <xf numFmtId="165" fontId="34" fillId="2" borderId="3" xfId="1" applyNumberFormat="1" applyFont="1" applyFill="1" applyBorder="1" applyAlignment="1">
      <alignment horizontal="center" vertical="center" wrapText="1"/>
    </xf>
    <xf numFmtId="165" fontId="31" fillId="5" borderId="12" xfId="0" applyNumberFormat="1" applyFont="1" applyFill="1" applyBorder="1" applyAlignment="1">
      <alignment horizontal="center" vertical="center" wrapText="1"/>
    </xf>
    <xf numFmtId="0" fontId="4" fillId="2" borderId="2" xfId="0" applyFont="1" applyFill="1" applyBorder="1" applyAlignment="1">
      <alignment horizontal="right" vertical="center" wrapText="1"/>
    </xf>
    <xf numFmtId="1" fontId="15" fillId="2" borderId="2" xfId="0" applyNumberFormat="1" applyFont="1" applyFill="1" applyBorder="1" applyAlignment="1">
      <alignment horizontal="right" vertical="center" wrapText="1"/>
    </xf>
    <xf numFmtId="3" fontId="15" fillId="2" borderId="2" xfId="0" applyNumberFormat="1" applyFont="1" applyFill="1" applyBorder="1" applyAlignment="1">
      <alignment horizontal="left" vertical="center" wrapText="1"/>
    </xf>
    <xf numFmtId="1" fontId="15" fillId="2" borderId="2" xfId="0" applyNumberFormat="1" applyFont="1" applyFill="1" applyBorder="1" applyAlignment="1">
      <alignment horizontal="left" vertical="center" wrapText="1"/>
    </xf>
    <xf numFmtId="165" fontId="2" fillId="2" borderId="2" xfId="0" applyNumberFormat="1" applyFont="1" applyFill="1" applyBorder="1" applyAlignment="1">
      <alignment horizontal="left" vertical="center" wrapText="1"/>
    </xf>
    <xf numFmtId="0" fontId="4" fillId="2" borderId="10" xfId="0" applyFont="1" applyFill="1" applyBorder="1" applyAlignment="1">
      <alignment horizontal="right" vertical="center" wrapText="1"/>
    </xf>
    <xf numFmtId="1" fontId="9" fillId="2" borderId="10" xfId="0" applyNumberFormat="1" applyFont="1" applyFill="1" applyBorder="1" applyAlignment="1">
      <alignment horizontal="left" vertical="center" wrapText="1"/>
    </xf>
    <xf numFmtId="3" fontId="9" fillId="2" borderId="10" xfId="0" applyNumberFormat="1" applyFont="1" applyFill="1" applyBorder="1" applyAlignment="1">
      <alignment horizontal="left" vertical="center" wrapText="1"/>
    </xf>
    <xf numFmtId="165" fontId="9" fillId="2" borderId="10" xfId="0" applyNumberFormat="1" applyFont="1" applyFill="1" applyBorder="1" applyAlignment="1">
      <alignment horizontal="left" vertical="center" wrapText="1"/>
    </xf>
    <xf numFmtId="165" fontId="2" fillId="2" borderId="10" xfId="0" applyNumberFormat="1" applyFont="1" applyFill="1" applyBorder="1" applyAlignment="1">
      <alignment horizontal="left" vertical="center" wrapText="1"/>
    </xf>
    <xf numFmtId="0" fontId="24" fillId="2" borderId="2" xfId="0" applyFont="1" applyFill="1" applyBorder="1" applyAlignment="1">
      <alignment horizontal="right" vertical="center" wrapText="1"/>
    </xf>
    <xf numFmtId="0" fontId="4" fillId="2" borderId="2" xfId="0" quotePrefix="1" applyFont="1" applyFill="1" applyBorder="1" applyAlignment="1">
      <alignment horizontal="right" vertical="center" wrapText="1"/>
    </xf>
    <xf numFmtId="0" fontId="4" fillId="2" borderId="3" xfId="0" applyFont="1" applyFill="1" applyBorder="1" applyAlignment="1">
      <alignment horizontal="right" vertical="center" wrapText="1"/>
    </xf>
    <xf numFmtId="3" fontId="15"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left" vertical="center" wrapText="1"/>
    </xf>
    <xf numFmtId="166" fontId="9" fillId="2" borderId="2" xfId="0" applyNumberFormat="1" applyFont="1" applyFill="1" applyBorder="1" applyAlignment="1">
      <alignment vertical="center" wrapText="1"/>
    </xf>
    <xf numFmtId="166" fontId="15" fillId="2" borderId="2" xfId="0" applyNumberFormat="1" applyFont="1" applyFill="1" applyBorder="1" applyAlignment="1">
      <alignment vertical="center" wrapText="1"/>
    </xf>
    <xf numFmtId="166" fontId="15" fillId="2" borderId="2" xfId="0" applyNumberFormat="1" applyFont="1" applyFill="1" applyBorder="1" applyAlignment="1">
      <alignment horizontal="right" vertical="center" wrapText="1"/>
    </xf>
    <xf numFmtId="166" fontId="2" fillId="2" borderId="2" xfId="0" applyNumberFormat="1" applyFont="1" applyFill="1" applyBorder="1" applyAlignment="1">
      <alignment vertical="center" wrapText="1"/>
    </xf>
    <xf numFmtId="168" fontId="2" fillId="2" borderId="2" xfId="9" applyNumberFormat="1" applyFont="1" applyFill="1" applyBorder="1" applyAlignment="1">
      <alignment vertical="center" wrapText="1"/>
    </xf>
    <xf numFmtId="166" fontId="15" fillId="2" borderId="3" xfId="0" applyNumberFormat="1" applyFont="1" applyFill="1" applyBorder="1" applyAlignment="1">
      <alignment vertical="center" wrapText="1"/>
    </xf>
    <xf numFmtId="166" fontId="9" fillId="2" borderId="3" xfId="0" applyNumberFormat="1" applyFont="1" applyFill="1" applyBorder="1" applyAlignment="1">
      <alignment vertical="center" wrapText="1"/>
    </xf>
    <xf numFmtId="165" fontId="4" fillId="2" borderId="2" xfId="0" applyNumberFormat="1" applyFont="1" applyFill="1" applyBorder="1" applyAlignment="1">
      <alignment horizontal="right" vertical="center" wrapText="1"/>
    </xf>
    <xf numFmtId="168" fontId="1" fillId="2" borderId="2" xfId="9" applyNumberFormat="1" applyFont="1" applyFill="1" applyBorder="1" applyAlignment="1">
      <alignment horizontal="left" vertical="center" wrapText="1"/>
    </xf>
    <xf numFmtId="165" fontId="4" fillId="2" borderId="2" xfId="0" quotePrefix="1" applyNumberFormat="1" applyFont="1" applyFill="1" applyBorder="1" applyAlignment="1">
      <alignment horizontal="right" vertical="center" wrapText="1"/>
    </xf>
    <xf numFmtId="165" fontId="4" fillId="2" borderId="3" xfId="0" applyNumberFormat="1" applyFont="1" applyFill="1" applyBorder="1" applyAlignment="1">
      <alignment horizontal="right" vertical="center" wrapText="1"/>
    </xf>
    <xf numFmtId="168" fontId="1" fillId="2" borderId="3" xfId="9" applyNumberFormat="1" applyFont="1" applyFill="1" applyBorder="1" applyAlignment="1">
      <alignment horizontal="left" vertical="center" wrapText="1"/>
    </xf>
    <xf numFmtId="3" fontId="9"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3" fontId="2" fillId="2" borderId="2" xfId="0" applyNumberFormat="1" applyFont="1" applyFill="1" applyBorder="1" applyAlignment="1">
      <alignment vertical="center" wrapText="1"/>
    </xf>
    <xf numFmtId="166" fontId="2" fillId="2" borderId="2" xfId="0" applyNumberFormat="1" applyFont="1" applyFill="1" applyBorder="1" applyAlignment="1">
      <alignment horizontal="right" vertical="center"/>
    </xf>
    <xf numFmtId="0" fontId="24" fillId="2" borderId="5" xfId="1" quotePrefix="1" applyFont="1" applyFill="1" applyBorder="1" applyAlignment="1">
      <alignment horizontal="right" vertical="center" wrapText="1" readingOrder="2"/>
    </xf>
    <xf numFmtId="0" fontId="24" fillId="2" borderId="2" xfId="1" applyFont="1" applyFill="1" applyBorder="1" applyAlignment="1">
      <alignment horizontal="right" vertical="center" wrapText="1" readingOrder="2"/>
    </xf>
    <xf numFmtId="0" fontId="25" fillId="2" borderId="10" xfId="8" applyFont="1" applyFill="1" applyBorder="1" applyAlignment="1">
      <alignment horizontal="center" vertical="center" readingOrder="2"/>
    </xf>
    <xf numFmtId="0" fontId="47" fillId="2" borderId="17" xfId="1" applyFont="1" applyFill="1" applyBorder="1" applyAlignment="1">
      <alignment horizontal="center" vertical="center" wrapText="1"/>
    </xf>
    <xf numFmtId="0" fontId="61" fillId="2" borderId="19" xfId="1" applyFont="1" applyFill="1" applyBorder="1" applyAlignment="1">
      <alignment horizontal="center" vertical="center" wrapText="1"/>
    </xf>
    <xf numFmtId="0" fontId="61" fillId="2" borderId="17" xfId="1" applyFont="1" applyFill="1" applyBorder="1" applyAlignment="1">
      <alignment horizontal="center" vertical="center" wrapText="1"/>
    </xf>
    <xf numFmtId="0" fontId="61" fillId="2" borderId="21" xfId="1" applyFont="1" applyFill="1" applyBorder="1" applyAlignment="1">
      <alignment horizontal="center" vertical="center" wrapText="1"/>
    </xf>
    <xf numFmtId="0" fontId="44" fillId="2" borderId="0" xfId="1" applyFont="1" applyFill="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1" fontId="9" fillId="2" borderId="2" xfId="0" applyNumberFormat="1" applyFont="1" applyFill="1" applyBorder="1" applyAlignment="1">
      <alignment vertical="center" wrapText="1"/>
    </xf>
    <xf numFmtId="1" fontId="15" fillId="2" borderId="2" xfId="0" applyNumberFormat="1" applyFont="1" applyFill="1" applyBorder="1" applyAlignment="1">
      <alignment vertical="center" wrapText="1"/>
    </xf>
    <xf numFmtId="0" fontId="24" fillId="2" borderId="5" xfId="1" applyFont="1" applyFill="1" applyBorder="1" applyAlignment="1">
      <alignment horizontal="right" vertical="center" wrapText="1"/>
    </xf>
    <xf numFmtId="0" fontId="24" fillId="2" borderId="2" xfId="1" quotePrefix="1" applyFont="1" applyFill="1" applyBorder="1" applyAlignment="1">
      <alignment horizontal="right" vertical="center" wrapText="1" readingOrder="2"/>
    </xf>
    <xf numFmtId="0" fontId="24" fillId="2" borderId="10" xfId="1" quotePrefix="1" applyFont="1" applyFill="1" applyBorder="1" applyAlignment="1">
      <alignment horizontal="right" vertical="center" wrapText="1" readingOrder="2"/>
    </xf>
    <xf numFmtId="0" fontId="9" fillId="2" borderId="3" xfId="1" applyFont="1" applyFill="1" applyBorder="1" applyAlignment="1">
      <alignment horizontal="left" vertical="center" wrapText="1"/>
    </xf>
    <xf numFmtId="0" fontId="24" fillId="2" borderId="9" xfId="1" applyFont="1" applyFill="1" applyBorder="1" applyAlignment="1">
      <alignment horizontal="right" vertical="center" wrapText="1" readingOrder="2"/>
    </xf>
    <xf numFmtId="0" fontId="9" fillId="2" borderId="0" xfId="1" applyFont="1" applyFill="1" applyBorder="1" applyAlignment="1">
      <alignment horizontal="right" vertical="center" wrapText="1" readingOrder="2"/>
    </xf>
    <xf numFmtId="2" fontId="9" fillId="2" borderId="10" xfId="1" applyNumberFormat="1" applyFont="1" applyFill="1" applyBorder="1" applyAlignment="1">
      <alignment horizontal="right" vertical="center" wrapText="1" readingOrder="2"/>
    </xf>
    <xf numFmtId="0" fontId="4" fillId="14" borderId="12" xfId="0" applyFont="1" applyFill="1" applyBorder="1" applyAlignment="1">
      <alignment horizontal="right" vertical="center" wrapText="1"/>
    </xf>
    <xf numFmtId="0" fontId="3" fillId="2" borderId="0" xfId="0" applyFont="1" applyFill="1" applyBorder="1" applyAlignment="1">
      <alignment horizontal="right" vertical="center" readingOrder="2"/>
    </xf>
    <xf numFmtId="0" fontId="6" fillId="2" borderId="0" xfId="0" applyFont="1" applyFill="1" applyBorder="1" applyAlignment="1">
      <alignment horizontal="right" vertical="center" wrapText="1" readingOrder="2"/>
    </xf>
    <xf numFmtId="0" fontId="3" fillId="2" borderId="0" xfId="0" applyFont="1" applyFill="1" applyBorder="1" applyAlignment="1">
      <alignment horizontal="right" vertical="center" readingOrder="2"/>
    </xf>
    <xf numFmtId="0" fontId="30" fillId="0" borderId="5" xfId="8" applyFont="1" applyBorder="1" applyAlignment="1">
      <alignment horizontal="right" vertical="center" wrapText="1"/>
    </xf>
    <xf numFmtId="0" fontId="5" fillId="2" borderId="0" xfId="0" applyFont="1" applyFill="1" applyBorder="1" applyAlignment="1">
      <alignment horizontal="right" vertical="center" wrapText="1" readingOrder="2"/>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right" vertical="center" readingOrder="2"/>
    </xf>
    <xf numFmtId="0" fontId="7" fillId="0" borderId="0" xfId="0" quotePrefix="1" applyFont="1" applyAlignment="1">
      <alignment horizontal="center" vertical="center" wrapText="1" readingOrder="2"/>
    </xf>
    <xf numFmtId="0" fontId="7" fillId="0" borderId="0" xfId="0" applyFont="1" applyAlignment="1">
      <alignment horizontal="center" vertical="center" wrapText="1" readingOrder="2"/>
    </xf>
    <xf numFmtId="0" fontId="38" fillId="6" borderId="7" xfId="0" applyFont="1" applyFill="1" applyBorder="1" applyAlignment="1">
      <alignment horizontal="right" vertical="center" wrapText="1"/>
    </xf>
    <xf numFmtId="0" fontId="38" fillId="6" borderId="6" xfId="0" applyFont="1" applyFill="1" applyBorder="1" applyAlignment="1">
      <alignment horizontal="right" vertical="center" wrapText="1"/>
    </xf>
    <xf numFmtId="0" fontId="26" fillId="0" borderId="0" xfId="0" applyFont="1" applyBorder="1" applyAlignment="1">
      <alignment horizontal="right" vertical="center" wrapText="1" readingOrder="2"/>
    </xf>
    <xf numFmtId="0" fontId="38" fillId="6" borderId="11" xfId="0" applyFont="1" applyFill="1" applyBorder="1" applyAlignment="1">
      <alignment horizontal="center" vertical="center" wrapText="1"/>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8" fillId="6"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42" fillId="2" borderId="0" xfId="0" applyFont="1" applyFill="1" applyAlignment="1">
      <alignment horizontal="right" vertical="center" wrapText="1" readingOrder="2"/>
    </xf>
    <xf numFmtId="0" fontId="6" fillId="2" borderId="0" xfId="0" quotePrefix="1" applyFont="1" applyFill="1" applyBorder="1" applyAlignment="1">
      <alignment horizontal="right" vertical="center" wrapText="1" readingOrder="2"/>
    </xf>
    <xf numFmtId="0" fontId="6" fillId="2" borderId="0" xfId="0" applyFont="1" applyFill="1" applyBorder="1" applyAlignment="1">
      <alignment horizontal="right" vertical="center" wrapText="1" readingOrder="2"/>
    </xf>
    <xf numFmtId="0" fontId="42" fillId="2" borderId="0" xfId="0" quotePrefix="1" applyFont="1" applyFill="1" applyAlignment="1">
      <alignment horizontal="right" vertical="center" wrapText="1" readingOrder="2"/>
    </xf>
    <xf numFmtId="0" fontId="26" fillId="0" borderId="6" xfId="0" applyFont="1" applyBorder="1" applyAlignment="1">
      <alignment horizontal="center" vertical="center" wrapText="1" readingOrder="2"/>
    </xf>
    <xf numFmtId="0" fontId="5" fillId="2" borderId="7" xfId="0" quotePrefix="1"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0" fontId="52" fillId="4" borderId="18" xfId="0" applyFont="1" applyFill="1" applyBorder="1" applyAlignment="1">
      <alignment horizontal="center" vertical="center"/>
    </xf>
    <xf numFmtId="0" fontId="51" fillId="4" borderId="19" xfId="0" applyFont="1" applyFill="1" applyBorder="1" applyAlignment="1">
      <alignment horizontal="center" vertical="center"/>
    </xf>
    <xf numFmtId="0" fontId="29" fillId="0" borderId="17" xfId="0" applyFont="1" applyBorder="1" applyAlignment="1">
      <alignment horizontal="center"/>
    </xf>
    <xf numFmtId="0" fontId="6" fillId="0" borderId="0" xfId="0" applyFont="1" applyBorder="1" applyAlignment="1">
      <alignment horizontal="right" vertical="center" wrapText="1" readingOrder="2"/>
    </xf>
    <xf numFmtId="0" fontId="39" fillId="0" borderId="0" xfId="1" applyFont="1" applyBorder="1" applyAlignment="1">
      <alignment horizontal="center" vertical="center" wrapText="1"/>
    </xf>
    <xf numFmtId="0" fontId="39" fillId="0" borderId="6" xfId="1" applyFont="1" applyBorder="1" applyAlignment="1">
      <alignment horizontal="center" vertical="center" wrapText="1"/>
    </xf>
    <xf numFmtId="0" fontId="54" fillId="0" borderId="0" xfId="1" applyFont="1" applyBorder="1" applyAlignment="1">
      <alignment horizontal="center" vertical="center" wrapText="1"/>
    </xf>
    <xf numFmtId="0" fontId="8" fillId="0" borderId="0" xfId="8" quotePrefix="1" applyFont="1" applyAlignment="1">
      <alignment horizontal="center" vertical="center" wrapText="1"/>
    </xf>
    <xf numFmtId="0" fontId="8" fillId="0" borderId="0" xfId="8" applyFont="1" applyAlignment="1">
      <alignment horizontal="center" vertical="center" wrapText="1"/>
    </xf>
    <xf numFmtId="0" fontId="8" fillId="0" borderId="0" xfId="8" quotePrefix="1" applyFont="1" applyBorder="1" applyAlignment="1">
      <alignment horizontal="right" vertical="center" wrapText="1"/>
    </xf>
    <xf numFmtId="0" fontId="8" fillId="0" borderId="0" xfId="8" applyFont="1" applyBorder="1" applyAlignment="1">
      <alignment horizontal="right" vertical="center" wrapText="1"/>
    </xf>
    <xf numFmtId="0" fontId="42" fillId="2" borderId="0" xfId="0" applyFont="1" applyFill="1" applyBorder="1" applyAlignment="1">
      <alignment horizontal="right" vertical="center" wrapText="1"/>
    </xf>
    <xf numFmtId="0" fontId="8" fillId="0" borderId="1" xfId="8" quotePrefix="1" applyFont="1" applyBorder="1" applyAlignment="1">
      <alignment horizontal="right" vertical="center" wrapText="1"/>
    </xf>
    <xf numFmtId="0" fontId="4" fillId="5" borderId="12" xfId="0" applyFont="1" applyFill="1" applyBorder="1" applyAlignment="1">
      <alignment horizontal="right" vertical="center" wrapText="1"/>
    </xf>
    <xf numFmtId="0" fontId="58" fillId="0" borderId="0" xfId="0" applyFont="1" applyAlignment="1">
      <alignment horizontal="center" vertical="center" wrapText="1"/>
    </xf>
    <xf numFmtId="0" fontId="5" fillId="0" borderId="0" xfId="0" applyFont="1" applyBorder="1" applyAlignment="1">
      <alignment horizontal="right" vertical="center" wrapText="1" readingOrder="2"/>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24" fillId="2" borderId="3" xfId="1" applyFont="1" applyFill="1" applyBorder="1" applyAlignment="1">
      <alignment horizontal="right" vertical="center" wrapText="1"/>
    </xf>
    <xf numFmtId="0" fontId="10" fillId="0" borderId="7" xfId="0" applyFont="1" applyBorder="1" applyAlignment="1">
      <alignment horizontal="right" vertical="center" wrapText="1"/>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42" fillId="2" borderId="7" xfId="0" applyFont="1" applyFill="1" applyBorder="1" applyAlignment="1">
      <alignment horizontal="right" vertical="center" wrapText="1"/>
    </xf>
    <xf numFmtId="0" fontId="6" fillId="2" borderId="0" xfId="0" applyFont="1" applyFill="1" applyBorder="1" applyAlignment="1">
      <alignment horizontal="right" vertical="center" readingOrder="2"/>
    </xf>
    <xf numFmtId="0" fontId="6" fillId="2" borderId="0" xfId="0" quotePrefix="1" applyFont="1" applyFill="1" applyBorder="1" applyAlignment="1">
      <alignment horizontal="right" vertical="center" readingOrder="2"/>
    </xf>
    <xf numFmtId="0" fontId="16" fillId="2" borderId="17" xfId="0" applyFont="1" applyFill="1" applyBorder="1" applyAlignment="1">
      <alignment horizontal="center" vertical="center"/>
    </xf>
    <xf numFmtId="0" fontId="38" fillId="6" borderId="4" xfId="1" quotePrefix="1" applyFont="1" applyFill="1" applyBorder="1" applyAlignment="1">
      <alignment horizontal="right" vertical="center" wrapText="1"/>
    </xf>
    <xf numFmtId="0" fontId="38" fillId="6" borderId="4" xfId="1" applyFont="1" applyFill="1" applyBorder="1" applyAlignment="1">
      <alignment horizontal="right" vertical="center" wrapText="1"/>
    </xf>
    <xf numFmtId="0" fontId="16" fillId="0" borderId="1" xfId="0" quotePrefix="1" applyFont="1" applyBorder="1" applyAlignment="1">
      <alignment horizontal="right" vertical="center" wrapText="1"/>
    </xf>
    <xf numFmtId="0" fontId="16" fillId="0" borderId="1" xfId="0" applyFont="1" applyBorder="1" applyAlignment="1">
      <alignment horizontal="right" vertical="center" wrapText="1"/>
    </xf>
    <xf numFmtId="0" fontId="24" fillId="2" borderId="10" xfId="1" applyFont="1" applyFill="1" applyBorder="1" applyAlignment="1">
      <alignment vertical="center" wrapText="1"/>
    </xf>
    <xf numFmtId="0" fontId="49" fillId="0" borderId="23" xfId="1" applyFont="1" applyBorder="1" applyAlignment="1">
      <alignment horizontal="center" vertical="center" wrapText="1"/>
    </xf>
    <xf numFmtId="0" fontId="49" fillId="0" borderId="16" xfId="1" applyFont="1" applyBorder="1" applyAlignment="1">
      <alignment horizontal="center" vertical="center" wrapText="1"/>
    </xf>
    <xf numFmtId="0" fontId="55" fillId="3" borderId="22" xfId="1" quotePrefix="1" applyFont="1" applyFill="1" applyBorder="1" applyAlignment="1">
      <alignment horizontal="center" vertical="center" wrapText="1"/>
    </xf>
    <xf numFmtId="0" fontId="55" fillId="3" borderId="23" xfId="1" quotePrefix="1" applyFont="1" applyFill="1" applyBorder="1" applyAlignment="1">
      <alignment horizontal="center" vertical="center" wrapText="1"/>
    </xf>
    <xf numFmtId="0" fontId="55" fillId="3" borderId="16" xfId="1" quotePrefix="1" applyFont="1" applyFill="1" applyBorder="1" applyAlignment="1">
      <alignment horizontal="center" vertical="center" wrapText="1"/>
    </xf>
    <xf numFmtId="0" fontId="8" fillId="0" borderId="0" xfId="0" quotePrefix="1" applyFont="1" applyBorder="1" applyAlignment="1">
      <alignment horizontal="right" vertical="center" wrapText="1"/>
    </xf>
    <xf numFmtId="0" fontId="8" fillId="0" borderId="0" xfId="0" applyFont="1" applyBorder="1" applyAlignment="1">
      <alignment horizontal="right" vertical="center" wrapText="1"/>
    </xf>
    <xf numFmtId="0" fontId="24" fillId="2" borderId="13" xfId="1" applyFont="1" applyFill="1" applyBorder="1" applyAlignment="1">
      <alignment horizontal="right" vertical="center" wrapText="1"/>
    </xf>
    <xf numFmtId="0" fontId="24" fillId="2" borderId="2" xfId="1" quotePrefix="1" applyFont="1" applyFill="1" applyBorder="1" applyAlignment="1">
      <alignment horizontal="right" vertical="center" wrapText="1"/>
    </xf>
    <xf numFmtId="0" fontId="24" fillId="2" borderId="2" xfId="1" applyFont="1" applyFill="1" applyBorder="1" applyAlignment="1">
      <alignment vertical="center" wrapText="1"/>
    </xf>
    <xf numFmtId="0" fontId="24" fillId="2" borderId="1" xfId="1" applyFont="1" applyFill="1" applyBorder="1" applyAlignment="1">
      <alignment horizontal="right" vertical="center" wrapText="1"/>
    </xf>
    <xf numFmtId="0" fontId="38" fillId="6" borderId="7" xfId="1" applyFont="1" applyFill="1" applyBorder="1" applyAlignment="1">
      <alignment horizontal="right" vertical="center" wrapText="1"/>
    </xf>
    <xf numFmtId="0" fontId="38" fillId="6" borderId="6" xfId="1" applyFont="1" applyFill="1" applyBorder="1" applyAlignment="1">
      <alignment horizontal="right" vertical="center" wrapText="1"/>
    </xf>
    <xf numFmtId="0" fontId="38" fillId="6" borderId="11" xfId="1" applyFont="1" applyFill="1" applyBorder="1" applyAlignment="1">
      <alignment horizontal="center" vertical="center" wrapText="1"/>
    </xf>
    <xf numFmtId="0" fontId="38" fillId="6" borderId="7" xfId="1" applyFont="1" applyFill="1" applyBorder="1" applyAlignment="1">
      <alignment horizontal="center" vertical="center" wrapText="1"/>
    </xf>
    <xf numFmtId="0" fontId="38" fillId="6" borderId="6" xfId="1" applyFont="1" applyFill="1" applyBorder="1" applyAlignment="1">
      <alignment horizontal="center" vertical="center" wrapText="1"/>
    </xf>
    <xf numFmtId="0" fontId="5" fillId="0" borderId="0" xfId="1" applyFont="1" applyAlignment="1">
      <alignment horizontal="right" vertical="center" wrapText="1" readingOrder="2"/>
    </xf>
    <xf numFmtId="0" fontId="35" fillId="2" borderId="0" xfId="0" applyFont="1" applyFill="1" applyBorder="1" applyAlignment="1">
      <alignment horizontal="right" vertical="center" wrapText="1" readingOrder="2"/>
    </xf>
    <xf numFmtId="0" fontId="9" fillId="2" borderId="3" xfId="1" applyFont="1" applyFill="1" applyBorder="1" applyAlignment="1">
      <alignment horizontal="right" vertical="center" wrapText="1"/>
    </xf>
    <xf numFmtId="0" fontId="9" fillId="2" borderId="10" xfId="1" applyFont="1" applyFill="1" applyBorder="1" applyAlignment="1">
      <alignment horizontal="right" vertical="center" wrapText="1"/>
    </xf>
    <xf numFmtId="166" fontId="9" fillId="2" borderId="3" xfId="1" applyNumberFormat="1" applyFont="1" applyFill="1" applyBorder="1" applyAlignment="1">
      <alignment horizontal="right" vertical="center" wrapText="1"/>
    </xf>
    <xf numFmtId="166" fontId="9" fillId="2" borderId="10" xfId="1" applyNumberFormat="1" applyFont="1" applyFill="1" applyBorder="1" applyAlignment="1">
      <alignment horizontal="right" vertical="center" wrapText="1"/>
    </xf>
    <xf numFmtId="165" fontId="34" fillId="2" borderId="3" xfId="1" applyNumberFormat="1" applyFont="1" applyFill="1" applyBorder="1" applyAlignment="1">
      <alignment horizontal="center" vertical="center" wrapText="1"/>
    </xf>
    <xf numFmtId="165" fontId="34" fillId="2" borderId="10" xfId="1" applyNumberFormat="1" applyFont="1" applyFill="1" applyBorder="1" applyAlignment="1">
      <alignment horizontal="center" vertical="center" wrapText="1"/>
    </xf>
    <xf numFmtId="0" fontId="30" fillId="2" borderId="3" xfId="8" applyFont="1" applyFill="1" applyBorder="1" applyAlignment="1">
      <alignment horizontal="center" vertical="center" readingOrder="2"/>
    </xf>
    <xf numFmtId="0" fontId="30" fillId="2" borderId="10" xfId="8" applyFont="1" applyFill="1" applyBorder="1" applyAlignment="1">
      <alignment horizontal="center" vertical="center" readingOrder="2"/>
    </xf>
    <xf numFmtId="0" fontId="25" fillId="2" borderId="3" xfId="8" applyFont="1" applyFill="1" applyBorder="1" applyAlignment="1">
      <alignment horizontal="right" vertical="center" readingOrder="2"/>
    </xf>
    <xf numFmtId="0" fontId="25" fillId="2" borderId="10" xfId="8" applyFont="1" applyFill="1" applyBorder="1" applyAlignment="1">
      <alignment horizontal="right" vertical="center" readingOrder="2"/>
    </xf>
  </cellXfs>
  <cellStyles count="10">
    <cellStyle name="Comma" xfId="9" builtinId="3"/>
    <cellStyle name="Normal" xfId="0" builtinId="0"/>
    <cellStyle name="Normal 2" xfId="1"/>
    <cellStyle name="Normal 2 2" xfId="2"/>
    <cellStyle name="Normal 2 3" xfId="3"/>
    <cellStyle name="Normal 2 4" xfId="8"/>
    <cellStyle name="Normal 3" xfId="4"/>
    <cellStyle name="Normal 4" xfId="5"/>
    <cellStyle name="Normal 6" xfId="6"/>
    <cellStyle name="Percent 6" xfId="7"/>
  </cellStyles>
  <dxfs count="0"/>
  <tableStyles count="0" defaultTableStyle="TableStyleMedium9" defaultPivotStyle="PivotStyleLight16"/>
  <colors>
    <mruColors>
      <color rgb="FFFBD4B3"/>
      <color rgb="FFFAC79C"/>
      <color rgb="FFFBD6B7"/>
      <color rgb="FFFFCC99"/>
      <color rgb="FFF9BD8B"/>
      <color rgb="FFFBE1EB"/>
      <color rgb="FFFEF9F4"/>
      <color rgb="FF5C2C04"/>
      <color rgb="FFA26000"/>
      <color rgb="FF43200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190499</xdr:colOff>
      <xdr:row>4</xdr:row>
      <xdr:rowOff>66674</xdr:rowOff>
    </xdr:from>
    <xdr:to>
      <xdr:col>1</xdr:col>
      <xdr:colOff>590549</xdr:colOff>
      <xdr:row>4</xdr:row>
      <xdr:rowOff>238125</xdr:rowOff>
    </xdr:to>
    <xdr:sp macro="" textlink="">
      <xdr:nvSpPr>
        <xdr:cNvPr id="2" name="مربع نص 1"/>
        <xdr:cNvSpPr txBox="1"/>
      </xdr:nvSpPr>
      <xdr:spPr>
        <a:xfrm>
          <a:off x="11236356751" y="1343024"/>
          <a:ext cx="400050" cy="1714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marL="0" marR="0" indent="0" algn="r" defTabSz="914400" rtl="1" eaLnBrk="1" fontAlgn="auto" latinLnBrk="0" hangingPunct="1">
            <a:lnSpc>
              <a:spcPct val="100000"/>
            </a:lnSpc>
            <a:spcBef>
              <a:spcPts val="0"/>
            </a:spcBef>
            <a:spcAft>
              <a:spcPts val="0"/>
            </a:spcAft>
            <a:buClrTx/>
            <a:buSzTx/>
            <a:buFontTx/>
            <a:buNone/>
            <a:tabLst/>
            <a:defRPr/>
          </a:pPr>
          <a:r>
            <a:rPr lang="ar-SA" sz="1100" b="1">
              <a:solidFill>
                <a:schemeClr val="dk1"/>
              </a:solidFill>
              <a:latin typeface="+mn-lt"/>
              <a:ea typeface="+mn-ea"/>
              <a:cs typeface="+mn-cs"/>
            </a:rPr>
            <a:t>***</a:t>
          </a:r>
          <a:endParaRPr lang="ar-SA" sz="1100">
            <a:solidFill>
              <a:schemeClr val="dk1"/>
            </a:solidFill>
            <a:latin typeface="+mn-lt"/>
            <a:ea typeface="+mn-ea"/>
            <a:cs typeface="+mn-cs"/>
          </a:endParaRPr>
        </a:p>
        <a:p>
          <a:pPr marL="0" marR="0" indent="0" algn="r" defTabSz="914400" rtl="1" eaLnBrk="1" fontAlgn="auto" latinLnBrk="0" hangingPunct="1">
            <a:lnSpc>
              <a:spcPct val="100000"/>
            </a:lnSpc>
            <a:spcBef>
              <a:spcPts val="0"/>
            </a:spcBef>
            <a:spcAft>
              <a:spcPts val="0"/>
            </a:spcAft>
            <a:buClrTx/>
            <a:buSzTx/>
            <a:buFontTx/>
            <a:buNone/>
            <a:tabLst/>
            <a:defRPr/>
          </a:pPr>
          <a:endParaRPr lang="ar-SA" sz="1200"/>
        </a:p>
        <a:p>
          <a:pPr algn="r" rtl="1"/>
          <a:endParaRPr lang="ar-SA" sz="1200" b="1"/>
        </a:p>
      </xdr:txBody>
    </xdr:sp>
    <xdr:clientData/>
  </xdr:twoCellAnchor>
  <xdr:twoCellAnchor>
    <xdr:from>
      <xdr:col>1</xdr:col>
      <xdr:colOff>171450</xdr:colOff>
      <xdr:row>12</xdr:row>
      <xdr:rowOff>66675</xdr:rowOff>
    </xdr:from>
    <xdr:to>
      <xdr:col>1</xdr:col>
      <xdr:colOff>571500</xdr:colOff>
      <xdr:row>12</xdr:row>
      <xdr:rowOff>238126</xdr:rowOff>
    </xdr:to>
    <xdr:sp macro="" textlink="">
      <xdr:nvSpPr>
        <xdr:cNvPr id="3" name="مربع نص 2"/>
        <xdr:cNvSpPr txBox="1"/>
      </xdr:nvSpPr>
      <xdr:spPr>
        <a:xfrm>
          <a:off x="11236375800" y="3705225"/>
          <a:ext cx="400050" cy="1714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marL="0" marR="0" indent="0" algn="r" defTabSz="914400" rtl="1" eaLnBrk="1" fontAlgn="auto" latinLnBrk="0" hangingPunct="1">
            <a:lnSpc>
              <a:spcPct val="100000"/>
            </a:lnSpc>
            <a:spcBef>
              <a:spcPts val="0"/>
            </a:spcBef>
            <a:spcAft>
              <a:spcPts val="0"/>
            </a:spcAft>
            <a:buClrTx/>
            <a:buSzTx/>
            <a:buFontTx/>
            <a:buNone/>
            <a:tabLst/>
            <a:defRPr/>
          </a:pPr>
          <a:r>
            <a:rPr lang="ar-SA" sz="1100" b="1">
              <a:solidFill>
                <a:schemeClr val="dk1"/>
              </a:solidFill>
              <a:latin typeface="+mn-lt"/>
              <a:ea typeface="+mn-ea"/>
              <a:cs typeface="+mn-cs"/>
            </a:rPr>
            <a:t>***</a:t>
          </a:r>
          <a:endParaRPr lang="ar-SA" sz="1100">
            <a:solidFill>
              <a:schemeClr val="dk1"/>
            </a:solidFill>
            <a:latin typeface="+mn-lt"/>
            <a:ea typeface="+mn-ea"/>
            <a:cs typeface="+mn-cs"/>
          </a:endParaRPr>
        </a:p>
        <a:p>
          <a:pPr marL="0" marR="0" indent="0" algn="r" defTabSz="914400" rtl="1" eaLnBrk="1" fontAlgn="auto" latinLnBrk="0" hangingPunct="1">
            <a:lnSpc>
              <a:spcPct val="100000"/>
            </a:lnSpc>
            <a:spcBef>
              <a:spcPts val="0"/>
            </a:spcBef>
            <a:spcAft>
              <a:spcPts val="0"/>
            </a:spcAft>
            <a:buClrTx/>
            <a:buSzTx/>
            <a:buFontTx/>
            <a:buNone/>
            <a:tabLst/>
            <a:defRPr/>
          </a:pPr>
          <a:endParaRPr lang="ar-SA" sz="1200"/>
        </a:p>
        <a:p>
          <a:pPr algn="r" rtl="1"/>
          <a:endParaRPr lang="ar-SA" sz="1200" b="1"/>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sheetPr>
  <dimension ref="A1:O34"/>
  <sheetViews>
    <sheetView rightToLeft="1" view="pageBreakPreview" topLeftCell="A7" zoomScaleSheetLayoutView="100" workbookViewId="0">
      <selection activeCell="J22" sqref="J22"/>
    </sheetView>
  </sheetViews>
  <sheetFormatPr defaultColWidth="9" defaultRowHeight="14.25"/>
  <cols>
    <col min="1" max="1" width="13.125" style="1" customWidth="1"/>
    <col min="2" max="2" width="14.375" style="1" customWidth="1"/>
    <col min="3" max="3" width="15.75" style="1" customWidth="1"/>
    <col min="4" max="4" width="18.625" style="1" customWidth="1"/>
    <col min="5" max="5" width="16.625" style="1" customWidth="1"/>
    <col min="6" max="6" width="15.75" style="1" customWidth="1"/>
    <col min="7" max="7" width="16.25" style="1" customWidth="1"/>
    <col min="8" max="16384" width="9" style="1"/>
  </cols>
  <sheetData>
    <row r="1" spans="1:9" ht="29.25" customHeight="1">
      <c r="A1" s="345" t="s">
        <v>211</v>
      </c>
      <c r="B1" s="346"/>
      <c r="C1" s="346"/>
      <c r="D1" s="346"/>
      <c r="E1" s="346"/>
      <c r="F1" s="346"/>
      <c r="G1" s="346"/>
    </row>
    <row r="2" spans="1:9" ht="24" customHeight="1" thickBot="1">
      <c r="A2" s="118" t="s">
        <v>151</v>
      </c>
      <c r="B2" s="41"/>
      <c r="C2" s="41"/>
      <c r="D2" s="41"/>
      <c r="E2" s="41"/>
      <c r="F2" s="41"/>
      <c r="G2" s="41"/>
    </row>
    <row r="3" spans="1:9" ht="33" customHeight="1" thickTop="1">
      <c r="A3" s="347" t="s">
        <v>113</v>
      </c>
      <c r="B3" s="347" t="s">
        <v>26</v>
      </c>
      <c r="C3" s="347" t="s">
        <v>47</v>
      </c>
      <c r="D3" s="347" t="s">
        <v>134</v>
      </c>
      <c r="E3" s="347" t="s">
        <v>133</v>
      </c>
      <c r="F3" s="350" t="s">
        <v>207</v>
      </c>
      <c r="G3" s="350"/>
    </row>
    <row r="4" spans="1:9" ht="28.5" customHeight="1">
      <c r="A4" s="348"/>
      <c r="B4" s="348"/>
      <c r="C4" s="348"/>
      <c r="D4" s="348"/>
      <c r="E4" s="348"/>
      <c r="F4" s="102" t="s">
        <v>124</v>
      </c>
      <c r="G4" s="102" t="s">
        <v>24</v>
      </c>
    </row>
    <row r="5" spans="1:9" s="70" customFormat="1" ht="30" customHeight="1">
      <c r="A5" s="100">
        <v>2013</v>
      </c>
      <c r="B5" s="45">
        <v>257</v>
      </c>
      <c r="C5" s="98">
        <v>22752.3</v>
      </c>
      <c r="D5" s="75">
        <v>101</v>
      </c>
      <c r="E5" s="75">
        <v>138</v>
      </c>
      <c r="F5" s="67">
        <v>92.5</v>
      </c>
      <c r="G5" s="67">
        <v>62.4</v>
      </c>
    </row>
    <row r="6" spans="1:9" s="70" customFormat="1" ht="30" customHeight="1">
      <c r="A6" s="100">
        <v>2014</v>
      </c>
      <c r="B6" s="45">
        <v>257</v>
      </c>
      <c r="C6" s="98">
        <v>22506.799999999999</v>
      </c>
      <c r="D6" s="75">
        <v>100</v>
      </c>
      <c r="E6" s="75">
        <v>144</v>
      </c>
      <c r="F6" s="67">
        <v>92.5</v>
      </c>
      <c r="G6" s="67">
        <v>62.6</v>
      </c>
    </row>
    <row r="7" spans="1:9" s="70" customFormat="1" ht="30" customHeight="1">
      <c r="A7" s="100">
        <v>2015</v>
      </c>
      <c r="B7" s="45">
        <v>369</v>
      </c>
      <c r="C7" s="77">
        <v>31866.7</v>
      </c>
      <c r="D7" s="74">
        <v>108</v>
      </c>
      <c r="E7" s="74">
        <v>236</v>
      </c>
      <c r="F7" s="67">
        <v>88.4</v>
      </c>
      <c r="G7" s="67">
        <v>67</v>
      </c>
    </row>
    <row r="8" spans="1:9" s="70" customFormat="1" ht="30" customHeight="1">
      <c r="A8" s="100">
        <v>2016</v>
      </c>
      <c r="B8" s="45">
        <v>204</v>
      </c>
      <c r="C8" s="77">
        <v>26070.3</v>
      </c>
      <c r="D8" s="74">
        <v>65</v>
      </c>
      <c r="E8" s="74">
        <v>156</v>
      </c>
      <c r="F8" s="67">
        <v>87.1</v>
      </c>
      <c r="G8" s="67">
        <v>63.9</v>
      </c>
    </row>
    <row r="9" spans="1:9" s="70" customFormat="1" ht="30" customHeight="1">
      <c r="A9" s="103">
        <v>2017</v>
      </c>
      <c r="B9" s="68">
        <v>251</v>
      </c>
      <c r="C9" s="104">
        <v>24622.2</v>
      </c>
      <c r="D9" s="85">
        <v>82</v>
      </c>
      <c r="E9" s="85">
        <v>205</v>
      </c>
      <c r="F9" s="76">
        <v>87.7</v>
      </c>
      <c r="G9" s="76">
        <v>61.9</v>
      </c>
    </row>
    <row r="10" spans="1:9" s="70" customFormat="1" ht="30" customHeight="1">
      <c r="A10" s="100">
        <v>2018</v>
      </c>
      <c r="B10" s="45">
        <v>261</v>
      </c>
      <c r="C10" s="77">
        <v>26370.2</v>
      </c>
      <c r="D10" s="74">
        <v>87</v>
      </c>
      <c r="E10" s="74">
        <v>213</v>
      </c>
      <c r="F10" s="67">
        <v>88.8</v>
      </c>
      <c r="G10" s="67">
        <v>63.5</v>
      </c>
    </row>
    <row r="11" spans="1:9" s="70" customFormat="1" ht="30" customHeight="1">
      <c r="A11" s="142">
        <v>2019</v>
      </c>
      <c r="B11" s="133">
        <v>265</v>
      </c>
      <c r="C11" s="143">
        <v>29023.5</v>
      </c>
      <c r="D11" s="144">
        <v>77</v>
      </c>
      <c r="E11" s="144">
        <v>224</v>
      </c>
      <c r="F11" s="145">
        <v>88.7</v>
      </c>
      <c r="G11" s="145">
        <v>63.6</v>
      </c>
    </row>
    <row r="12" spans="1:9" s="70" customFormat="1" ht="30" customHeight="1">
      <c r="A12" s="103">
        <v>2020</v>
      </c>
      <c r="B12" s="68">
        <v>265</v>
      </c>
      <c r="C12" s="104">
        <v>32415.1</v>
      </c>
      <c r="D12" s="85">
        <v>84</v>
      </c>
      <c r="E12" s="85">
        <v>220</v>
      </c>
      <c r="F12" s="76">
        <v>89.9</v>
      </c>
      <c r="G12" s="76">
        <v>64.599999999999994</v>
      </c>
    </row>
    <row r="13" spans="1:9" s="70" customFormat="1" ht="30" customHeight="1" thickBot="1">
      <c r="A13" s="146">
        <v>2021</v>
      </c>
      <c r="B13" s="174">
        <v>265</v>
      </c>
      <c r="C13" s="178">
        <v>30611.063835616442</v>
      </c>
      <c r="D13" s="179">
        <v>90</v>
      </c>
      <c r="E13" s="179">
        <v>221</v>
      </c>
      <c r="F13" s="180">
        <v>90.734130533720148</v>
      </c>
      <c r="G13" s="180">
        <v>65.667606870238473</v>
      </c>
      <c r="H13" s="130"/>
      <c r="I13" s="130"/>
    </row>
    <row r="14" spans="1:9" s="70" customFormat="1" ht="9.75" customHeight="1" thickTop="1">
      <c r="A14" s="94"/>
      <c r="B14" s="93"/>
      <c r="C14" s="93"/>
      <c r="D14" s="93"/>
      <c r="E14" s="93"/>
      <c r="F14" s="79"/>
      <c r="G14" s="79"/>
    </row>
    <row r="15" spans="1:9" ht="18" customHeight="1">
      <c r="A15" s="90" t="s">
        <v>115</v>
      </c>
      <c r="B15" s="95"/>
      <c r="C15" s="96"/>
      <c r="D15" s="96"/>
      <c r="E15" s="96"/>
      <c r="F15" s="97"/>
      <c r="G15" s="96"/>
    </row>
    <row r="16" spans="1:9" ht="20.100000000000001" customHeight="1">
      <c r="A16" s="341" t="s">
        <v>208</v>
      </c>
      <c r="B16" s="341"/>
      <c r="C16" s="341"/>
      <c r="D16" s="341"/>
      <c r="E16" s="341"/>
      <c r="F16" s="341"/>
      <c r="G16" s="341"/>
    </row>
    <row r="17" spans="1:15" ht="20.100000000000001" customHeight="1">
      <c r="A17" s="341" t="s">
        <v>187</v>
      </c>
      <c r="B17" s="341"/>
      <c r="C17" s="341"/>
      <c r="D17" s="341"/>
      <c r="E17" s="341"/>
      <c r="F17" s="341"/>
      <c r="G17" s="341"/>
    </row>
    <row r="18" spans="1:15" ht="20.100000000000001" customHeight="1">
      <c r="A18" s="341" t="s">
        <v>188</v>
      </c>
      <c r="B18" s="341"/>
      <c r="C18" s="341"/>
      <c r="D18" s="341"/>
      <c r="E18" s="341"/>
      <c r="F18" s="341"/>
      <c r="G18" s="341"/>
    </row>
    <row r="19" spans="1:15" ht="20.100000000000001" customHeight="1">
      <c r="A19" s="341" t="s">
        <v>189</v>
      </c>
      <c r="B19" s="341"/>
      <c r="C19" s="341"/>
      <c r="D19" s="341"/>
      <c r="E19" s="341"/>
      <c r="F19" s="341"/>
      <c r="G19" s="341"/>
    </row>
    <row r="20" spans="1:15" ht="20.100000000000001" customHeight="1">
      <c r="A20" s="341" t="s">
        <v>209</v>
      </c>
      <c r="B20" s="341"/>
      <c r="C20" s="341"/>
      <c r="D20" s="341"/>
      <c r="E20" s="341"/>
      <c r="F20" s="341"/>
      <c r="G20" s="341"/>
    </row>
    <row r="21" spans="1:15" ht="20.100000000000001" customHeight="1">
      <c r="A21" s="341"/>
      <c r="B21" s="341"/>
      <c r="C21" s="341"/>
      <c r="D21" s="341"/>
      <c r="E21" s="341"/>
      <c r="F21" s="341"/>
      <c r="G21" s="341"/>
    </row>
    <row r="22" spans="1:15" ht="15.75" customHeight="1">
      <c r="A22" s="342" t="s">
        <v>247</v>
      </c>
      <c r="B22" s="343"/>
      <c r="C22" s="343"/>
      <c r="D22" s="343"/>
      <c r="E22" s="343"/>
      <c r="F22" s="343"/>
      <c r="G22" s="343"/>
      <c r="H22" s="343"/>
      <c r="I22" s="343"/>
      <c r="J22" s="126"/>
      <c r="K22" s="126"/>
      <c r="L22" s="126"/>
      <c r="M22" s="126"/>
      <c r="N22" s="185"/>
      <c r="O22" s="185"/>
    </row>
    <row r="23" spans="1:15" ht="16.5" customHeight="1">
      <c r="A23" s="344" t="s">
        <v>219</v>
      </c>
      <c r="B23" s="344"/>
      <c r="C23" s="344"/>
      <c r="D23" s="344"/>
      <c r="E23" s="344"/>
      <c r="F23" s="344"/>
      <c r="G23" s="344"/>
      <c r="H23" s="344"/>
      <c r="I23" s="344"/>
      <c r="J23" s="126"/>
      <c r="K23" s="126"/>
      <c r="L23" s="126"/>
      <c r="M23" s="126"/>
      <c r="N23" s="185"/>
      <c r="O23" s="185"/>
    </row>
    <row r="24" spans="1:15" ht="21.75" customHeight="1">
      <c r="A24" s="341"/>
      <c r="B24" s="341"/>
      <c r="C24" s="341"/>
      <c r="D24" s="341"/>
      <c r="E24" s="341"/>
      <c r="F24" s="341"/>
      <c r="G24" s="341"/>
    </row>
    <row r="25" spans="1:15" ht="14.25" customHeight="1">
      <c r="A25" s="101"/>
      <c r="B25" s="101"/>
      <c r="C25" s="101"/>
      <c r="D25" s="101"/>
      <c r="E25" s="101"/>
      <c r="F25" s="101"/>
      <c r="G25" s="101"/>
    </row>
    <row r="26" spans="1:15" ht="19.5" customHeight="1">
      <c r="A26" s="351" t="s">
        <v>27</v>
      </c>
      <c r="B26" s="351"/>
      <c r="C26" s="351"/>
      <c r="D26" s="69"/>
      <c r="E26" s="69"/>
      <c r="F26" s="352">
        <v>12</v>
      </c>
      <c r="G26" s="352"/>
    </row>
    <row r="27" spans="1:15" ht="18" customHeight="1">
      <c r="C27" s="40"/>
      <c r="D27" s="40"/>
      <c r="E27" s="40"/>
    </row>
    <row r="34" spans="1:7" ht="28.5" customHeight="1">
      <c r="A34" s="349"/>
      <c r="B34" s="349"/>
      <c r="C34" s="349"/>
      <c r="D34" s="349"/>
      <c r="E34" s="349"/>
      <c r="F34" s="349"/>
      <c r="G34" s="349"/>
    </row>
  </sheetData>
  <mergeCells count="19">
    <mergeCell ref="A34:G34"/>
    <mergeCell ref="C3:C4"/>
    <mergeCell ref="D3:D4"/>
    <mergeCell ref="E3:E4"/>
    <mergeCell ref="F3:G3"/>
    <mergeCell ref="A16:G16"/>
    <mergeCell ref="A19:G19"/>
    <mergeCell ref="A18:G18"/>
    <mergeCell ref="A20:G20"/>
    <mergeCell ref="A26:C26"/>
    <mergeCell ref="F26:G26"/>
    <mergeCell ref="A24:G24"/>
    <mergeCell ref="A21:G21"/>
    <mergeCell ref="A22:I22"/>
    <mergeCell ref="A23:I23"/>
    <mergeCell ref="A1:G1"/>
    <mergeCell ref="A3:A4"/>
    <mergeCell ref="B3:B4"/>
    <mergeCell ref="A17:G17"/>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10.xml><?xml version="1.0" encoding="utf-8"?>
<worksheet xmlns="http://schemas.openxmlformats.org/spreadsheetml/2006/main" xmlns:r="http://schemas.openxmlformats.org/officeDocument/2006/relationships">
  <sheetPr>
    <tabColor rgb="FF92D050"/>
  </sheetPr>
  <dimension ref="A1:P28"/>
  <sheetViews>
    <sheetView rightToLeft="1" view="pageBreakPreview" topLeftCell="A7" zoomScaleSheetLayoutView="100" workbookViewId="0">
      <selection activeCell="M26" sqref="M26:M27"/>
    </sheetView>
  </sheetViews>
  <sheetFormatPr defaultColWidth="9" defaultRowHeight="14.25"/>
  <cols>
    <col min="1" max="1" width="13.25" style="1" customWidth="1"/>
    <col min="2" max="4" width="11.625" style="1" customWidth="1"/>
    <col min="5" max="5" width="0.75" style="1" customWidth="1"/>
    <col min="6" max="8" width="11.625" style="1" customWidth="1"/>
    <col min="9" max="9" width="0.75" style="1" customWidth="1"/>
    <col min="10" max="12" width="11.625" style="1" customWidth="1"/>
    <col min="13" max="13" width="28.875" style="1" customWidth="1"/>
    <col min="14" max="16384" width="9" style="1"/>
  </cols>
  <sheetData>
    <row r="1" spans="1:16" ht="24.75" customHeight="1">
      <c r="A1" s="383" t="s">
        <v>203</v>
      </c>
      <c r="B1" s="384"/>
      <c r="C1" s="384"/>
      <c r="D1" s="384"/>
      <c r="E1" s="384"/>
      <c r="F1" s="384"/>
      <c r="G1" s="384"/>
      <c r="H1" s="384"/>
      <c r="I1" s="384"/>
      <c r="J1" s="384"/>
      <c r="K1" s="384"/>
      <c r="L1" s="384"/>
    </row>
    <row r="2" spans="1:16" ht="22.5" customHeight="1" thickBot="1">
      <c r="A2" s="121" t="s">
        <v>160</v>
      </c>
      <c r="B2" s="9"/>
      <c r="C2" s="9"/>
      <c r="D2" s="9"/>
      <c r="E2" s="9"/>
      <c r="F2" s="9"/>
      <c r="G2" s="9"/>
      <c r="H2" s="9"/>
      <c r="I2" s="9"/>
      <c r="J2" s="9"/>
      <c r="K2" s="9"/>
      <c r="L2" s="9"/>
    </row>
    <row r="3" spans="1:16" ht="30" customHeight="1" thickTop="1">
      <c r="A3" s="347" t="s">
        <v>0</v>
      </c>
      <c r="B3" s="350" t="s">
        <v>128</v>
      </c>
      <c r="C3" s="350"/>
      <c r="D3" s="350"/>
      <c r="E3" s="356"/>
      <c r="F3" s="350" t="s">
        <v>42</v>
      </c>
      <c r="G3" s="350"/>
      <c r="H3" s="350"/>
      <c r="I3" s="356"/>
      <c r="J3" s="350" t="s">
        <v>43</v>
      </c>
      <c r="K3" s="350"/>
      <c r="L3" s="350"/>
    </row>
    <row r="4" spans="1:16" ht="35.25" customHeight="1">
      <c r="A4" s="348"/>
      <c r="B4" s="102" t="s">
        <v>129</v>
      </c>
      <c r="C4" s="102" t="s">
        <v>149</v>
      </c>
      <c r="D4" s="115" t="s">
        <v>14</v>
      </c>
      <c r="E4" s="357"/>
      <c r="F4" s="102" t="s">
        <v>16</v>
      </c>
      <c r="G4" s="102" t="s">
        <v>196</v>
      </c>
      <c r="H4" s="115" t="s">
        <v>14</v>
      </c>
      <c r="I4" s="357"/>
      <c r="J4" s="102" t="s">
        <v>16</v>
      </c>
      <c r="K4" s="102" t="s">
        <v>196</v>
      </c>
      <c r="L4" s="115" t="s">
        <v>14</v>
      </c>
    </row>
    <row r="5" spans="1:16" ht="24" customHeight="1">
      <c r="A5" s="284" t="s">
        <v>1</v>
      </c>
      <c r="B5" s="290">
        <v>1</v>
      </c>
      <c r="C5" s="290">
        <v>0</v>
      </c>
      <c r="D5" s="45">
        <f t="shared" ref="D5:D21" si="0">SUM(B5:C5)</f>
        <v>1</v>
      </c>
      <c r="E5" s="45"/>
      <c r="F5" s="45">
        <v>0</v>
      </c>
      <c r="G5" s="45">
        <v>1</v>
      </c>
      <c r="H5" s="45">
        <f t="shared" ref="H5:H21" si="1">SUM(F5:G5)</f>
        <v>1</v>
      </c>
      <c r="I5" s="287">
        <f>SUM(F5:H5)</f>
        <v>2</v>
      </c>
      <c r="J5" s="45">
        <v>0</v>
      </c>
      <c r="K5" s="45">
        <v>0</v>
      </c>
      <c r="L5" s="45">
        <f t="shared" ref="L5:L21" si="2">SUM(J5:K5)</f>
        <v>0</v>
      </c>
    </row>
    <row r="6" spans="1:16" ht="24" customHeight="1">
      <c r="A6" s="284" t="s">
        <v>2</v>
      </c>
      <c r="B6" s="45">
        <v>2</v>
      </c>
      <c r="C6" s="45">
        <v>0</v>
      </c>
      <c r="D6" s="45">
        <f t="shared" si="0"/>
        <v>2</v>
      </c>
      <c r="E6" s="45"/>
      <c r="F6" s="45">
        <v>2</v>
      </c>
      <c r="G6" s="323">
        <v>0</v>
      </c>
      <c r="H6" s="45">
        <f t="shared" si="1"/>
        <v>2</v>
      </c>
      <c r="I6" s="287"/>
      <c r="J6" s="45">
        <v>0</v>
      </c>
      <c r="K6" s="323">
        <v>0</v>
      </c>
      <c r="L6" s="45">
        <f t="shared" si="2"/>
        <v>0</v>
      </c>
    </row>
    <row r="7" spans="1:16" ht="24" customHeight="1">
      <c r="A7" s="284" t="s">
        <v>3</v>
      </c>
      <c r="B7" s="45">
        <v>0</v>
      </c>
      <c r="C7" s="45">
        <v>13</v>
      </c>
      <c r="D7" s="45">
        <f t="shared" si="0"/>
        <v>13</v>
      </c>
      <c r="E7" s="45"/>
      <c r="F7" s="45">
        <v>0</v>
      </c>
      <c r="G7" s="323">
        <v>0</v>
      </c>
      <c r="H7" s="45">
        <f t="shared" si="1"/>
        <v>0</v>
      </c>
      <c r="I7" s="287"/>
      <c r="J7" s="45">
        <v>0</v>
      </c>
      <c r="K7" s="323">
        <v>13</v>
      </c>
      <c r="L7" s="45">
        <f t="shared" si="2"/>
        <v>13</v>
      </c>
    </row>
    <row r="8" spans="1:16" ht="24" customHeight="1">
      <c r="A8" s="284" t="s">
        <v>15</v>
      </c>
      <c r="B8" s="290">
        <v>0</v>
      </c>
      <c r="C8" s="290">
        <v>6</v>
      </c>
      <c r="D8" s="45">
        <f t="shared" si="0"/>
        <v>6</v>
      </c>
      <c r="E8" s="45"/>
      <c r="F8" s="327">
        <v>0</v>
      </c>
      <c r="G8" s="327">
        <v>0</v>
      </c>
      <c r="H8" s="327">
        <f t="shared" si="1"/>
        <v>0</v>
      </c>
      <c r="I8" s="328"/>
      <c r="J8" s="327">
        <v>0</v>
      </c>
      <c r="K8" s="327">
        <v>6</v>
      </c>
      <c r="L8" s="45">
        <f t="shared" si="2"/>
        <v>6</v>
      </c>
    </row>
    <row r="9" spans="1:16" ht="24" customHeight="1">
      <c r="A9" s="284" t="s">
        <v>32</v>
      </c>
      <c r="B9" s="45">
        <v>9</v>
      </c>
      <c r="C9" s="45">
        <v>15</v>
      </c>
      <c r="D9" s="45">
        <f t="shared" si="0"/>
        <v>24</v>
      </c>
      <c r="E9" s="45"/>
      <c r="F9" s="45">
        <v>9</v>
      </c>
      <c r="G9" s="323">
        <v>0</v>
      </c>
      <c r="H9" s="45">
        <f t="shared" si="1"/>
        <v>9</v>
      </c>
      <c r="I9" s="45"/>
      <c r="J9" s="45">
        <v>0</v>
      </c>
      <c r="K9" s="323">
        <v>15</v>
      </c>
      <c r="L9" s="45">
        <f t="shared" si="2"/>
        <v>15</v>
      </c>
    </row>
    <row r="10" spans="1:16" ht="24" customHeight="1">
      <c r="A10" s="284" t="s">
        <v>33</v>
      </c>
      <c r="B10" s="45">
        <v>0</v>
      </c>
      <c r="C10" s="45">
        <v>4</v>
      </c>
      <c r="D10" s="45">
        <f t="shared" si="0"/>
        <v>4</v>
      </c>
      <c r="E10" s="45"/>
      <c r="F10" s="68">
        <v>0</v>
      </c>
      <c r="G10" s="324">
        <v>0</v>
      </c>
      <c r="H10" s="68">
        <f t="shared" si="1"/>
        <v>0</v>
      </c>
      <c r="I10" s="68"/>
      <c r="J10" s="68">
        <v>0</v>
      </c>
      <c r="K10" s="324">
        <v>4</v>
      </c>
      <c r="L10" s="68">
        <f t="shared" si="2"/>
        <v>4</v>
      </c>
    </row>
    <row r="11" spans="1:16" ht="24" customHeight="1">
      <c r="A11" s="284" t="s">
        <v>4</v>
      </c>
      <c r="B11" s="45">
        <v>0</v>
      </c>
      <c r="C11" s="45">
        <v>6</v>
      </c>
      <c r="D11" s="45">
        <f t="shared" si="0"/>
        <v>6</v>
      </c>
      <c r="E11" s="45"/>
      <c r="F11" s="45">
        <v>0</v>
      </c>
      <c r="G11" s="323">
        <v>0</v>
      </c>
      <c r="H11" s="45">
        <f t="shared" si="1"/>
        <v>0</v>
      </c>
      <c r="I11" s="45"/>
      <c r="J11" s="45">
        <v>1</v>
      </c>
      <c r="K11" s="323">
        <v>5</v>
      </c>
      <c r="L11" s="45">
        <f t="shared" si="2"/>
        <v>6</v>
      </c>
    </row>
    <row r="12" spans="1:16" ht="24" customHeight="1">
      <c r="A12" s="284" t="s">
        <v>5</v>
      </c>
      <c r="B12" s="45">
        <v>0</v>
      </c>
      <c r="C12" s="45">
        <v>4</v>
      </c>
      <c r="D12" s="45">
        <f t="shared" si="0"/>
        <v>4</v>
      </c>
      <c r="E12" s="45"/>
      <c r="F12" s="45">
        <v>0</v>
      </c>
      <c r="G12" s="323">
        <v>0</v>
      </c>
      <c r="H12" s="45">
        <f t="shared" si="1"/>
        <v>0</v>
      </c>
      <c r="I12" s="287"/>
      <c r="J12" s="45">
        <v>1</v>
      </c>
      <c r="K12" s="323">
        <v>3</v>
      </c>
      <c r="L12" s="45">
        <f t="shared" si="2"/>
        <v>4</v>
      </c>
      <c r="M12" s="3"/>
    </row>
    <row r="13" spans="1:16" ht="24" customHeight="1">
      <c r="A13" s="284" t="s">
        <v>6</v>
      </c>
      <c r="B13" s="325">
        <v>0</v>
      </c>
      <c r="C13" s="325">
        <v>0</v>
      </c>
      <c r="D13" s="45">
        <f t="shared" si="0"/>
        <v>0</v>
      </c>
      <c r="E13" s="45"/>
      <c r="F13" s="325">
        <v>0</v>
      </c>
      <c r="G13" s="326">
        <v>0</v>
      </c>
      <c r="H13" s="325">
        <f t="shared" si="1"/>
        <v>0</v>
      </c>
      <c r="I13" s="325"/>
      <c r="J13" s="325">
        <v>0</v>
      </c>
      <c r="K13" s="326">
        <v>0</v>
      </c>
      <c r="L13" s="45">
        <f t="shared" si="2"/>
        <v>0</v>
      </c>
    </row>
    <row r="14" spans="1:16" ht="24" customHeight="1">
      <c r="A14" s="284" t="s">
        <v>31</v>
      </c>
      <c r="B14" s="45">
        <v>0</v>
      </c>
      <c r="C14" s="45">
        <v>1</v>
      </c>
      <c r="D14" s="45">
        <f t="shared" si="0"/>
        <v>1</v>
      </c>
      <c r="E14" s="45"/>
      <c r="F14" s="45">
        <v>0</v>
      </c>
      <c r="G14" s="45">
        <v>0</v>
      </c>
      <c r="H14" s="45">
        <f t="shared" si="1"/>
        <v>0</v>
      </c>
      <c r="I14" s="45"/>
      <c r="J14" s="45">
        <v>0</v>
      </c>
      <c r="K14" s="45">
        <v>1</v>
      </c>
      <c r="L14" s="45">
        <f t="shared" si="2"/>
        <v>1</v>
      </c>
    </row>
    <row r="15" spans="1:16" ht="24" customHeight="1">
      <c r="A15" s="284" t="s">
        <v>8</v>
      </c>
      <c r="B15" s="45">
        <v>4</v>
      </c>
      <c r="C15" s="45">
        <v>5</v>
      </c>
      <c r="D15" s="45">
        <f t="shared" si="0"/>
        <v>9</v>
      </c>
      <c r="E15" s="45"/>
      <c r="F15" s="45">
        <v>1</v>
      </c>
      <c r="G15" s="323">
        <v>3</v>
      </c>
      <c r="H15" s="45">
        <f t="shared" si="1"/>
        <v>4</v>
      </c>
      <c r="I15" s="45"/>
      <c r="J15" s="45">
        <v>0</v>
      </c>
      <c r="K15" s="323">
        <v>5</v>
      </c>
      <c r="L15" s="45">
        <f t="shared" si="2"/>
        <v>5</v>
      </c>
      <c r="M15" s="382"/>
      <c r="N15" s="382"/>
      <c r="O15" s="382"/>
      <c r="P15" s="382"/>
    </row>
    <row r="16" spans="1:16" s="14" customFormat="1" ht="24" customHeight="1">
      <c r="A16" s="284" t="s">
        <v>9</v>
      </c>
      <c r="B16" s="325">
        <v>0</v>
      </c>
      <c r="C16" s="325">
        <v>14</v>
      </c>
      <c r="D16" s="325">
        <f t="shared" si="0"/>
        <v>14</v>
      </c>
      <c r="E16" s="325"/>
      <c r="F16" s="325">
        <v>0</v>
      </c>
      <c r="G16" s="325">
        <v>0</v>
      </c>
      <c r="H16" s="325">
        <f t="shared" si="1"/>
        <v>0</v>
      </c>
      <c r="I16" s="325"/>
      <c r="J16" s="325">
        <v>0</v>
      </c>
      <c r="K16" s="325">
        <v>14</v>
      </c>
      <c r="L16" s="45">
        <f t="shared" si="2"/>
        <v>14</v>
      </c>
    </row>
    <row r="17" spans="1:13" ht="24" customHeight="1">
      <c r="A17" s="284" t="s">
        <v>10</v>
      </c>
      <c r="B17" s="325">
        <v>0</v>
      </c>
      <c r="C17" s="325">
        <v>0</v>
      </c>
      <c r="D17" s="45">
        <f t="shared" si="0"/>
        <v>0</v>
      </c>
      <c r="E17" s="45"/>
      <c r="F17" s="325">
        <v>0</v>
      </c>
      <c r="G17" s="326">
        <v>0</v>
      </c>
      <c r="H17" s="325">
        <f t="shared" si="1"/>
        <v>0</v>
      </c>
      <c r="I17" s="325"/>
      <c r="J17" s="325">
        <v>0</v>
      </c>
      <c r="K17" s="326">
        <v>0</v>
      </c>
      <c r="L17" s="45">
        <f t="shared" si="2"/>
        <v>0</v>
      </c>
    </row>
    <row r="18" spans="1:13" ht="24" customHeight="1">
      <c r="A18" s="284" t="s">
        <v>11</v>
      </c>
      <c r="B18" s="45">
        <v>0</v>
      </c>
      <c r="C18" s="45">
        <v>0</v>
      </c>
      <c r="D18" s="45">
        <f t="shared" si="0"/>
        <v>0</v>
      </c>
      <c r="E18" s="45"/>
      <c r="F18" s="45">
        <v>0</v>
      </c>
      <c r="G18" s="323">
        <v>0</v>
      </c>
      <c r="H18" s="45">
        <f t="shared" si="1"/>
        <v>0</v>
      </c>
      <c r="I18" s="45"/>
      <c r="J18" s="45">
        <v>0</v>
      </c>
      <c r="K18" s="323">
        <v>0</v>
      </c>
      <c r="L18" s="45">
        <f t="shared" si="2"/>
        <v>0</v>
      </c>
    </row>
    <row r="19" spans="1:13" ht="24" customHeight="1">
      <c r="A19" s="284" t="s">
        <v>12</v>
      </c>
      <c r="B19" s="45">
        <v>0</v>
      </c>
      <c r="C19" s="45">
        <v>2</v>
      </c>
      <c r="D19" s="45">
        <f t="shared" si="0"/>
        <v>2</v>
      </c>
      <c r="E19" s="45"/>
      <c r="F19" s="45">
        <v>0</v>
      </c>
      <c r="G19" s="323">
        <v>0</v>
      </c>
      <c r="H19" s="45">
        <f t="shared" si="1"/>
        <v>0</v>
      </c>
      <c r="I19" s="45"/>
      <c r="J19" s="45">
        <v>2</v>
      </c>
      <c r="K19" s="323">
        <v>0</v>
      </c>
      <c r="L19" s="45">
        <f t="shared" si="2"/>
        <v>2</v>
      </c>
      <c r="M19" s="135"/>
    </row>
    <row r="20" spans="1:13" ht="24" customHeight="1" thickBot="1">
      <c r="A20" s="296" t="s">
        <v>13</v>
      </c>
      <c r="B20" s="68">
        <v>4</v>
      </c>
      <c r="C20" s="68">
        <v>0</v>
      </c>
      <c r="D20" s="68">
        <f t="shared" si="0"/>
        <v>4</v>
      </c>
      <c r="E20" s="68"/>
      <c r="F20" s="68">
        <v>4</v>
      </c>
      <c r="G20" s="324">
        <v>0</v>
      </c>
      <c r="H20" s="68">
        <f t="shared" si="1"/>
        <v>4</v>
      </c>
      <c r="I20" s="68"/>
      <c r="J20" s="68">
        <v>0</v>
      </c>
      <c r="K20" s="324">
        <v>0</v>
      </c>
      <c r="L20" s="45">
        <f t="shared" si="2"/>
        <v>0</v>
      </c>
    </row>
    <row r="21" spans="1:13" ht="24" customHeight="1" thickTop="1" thickBot="1">
      <c r="A21" s="106" t="s">
        <v>74</v>
      </c>
      <c r="B21" s="107">
        <f>SUM(B5:B20)</f>
        <v>20</v>
      </c>
      <c r="C21" s="116">
        <f>SUM(C5:C20)</f>
        <v>70</v>
      </c>
      <c r="D21" s="116">
        <f t="shared" si="0"/>
        <v>90</v>
      </c>
      <c r="E21" s="116"/>
      <c r="F21" s="107">
        <f t="shared" ref="F21:K21" si="3">SUM(F5:F20)</f>
        <v>16</v>
      </c>
      <c r="G21" s="116">
        <f t="shared" si="3"/>
        <v>4</v>
      </c>
      <c r="H21" s="116">
        <f t="shared" si="1"/>
        <v>20</v>
      </c>
      <c r="I21" s="116">
        <f t="shared" si="3"/>
        <v>2</v>
      </c>
      <c r="J21" s="116">
        <f t="shared" si="3"/>
        <v>4</v>
      </c>
      <c r="K21" s="116">
        <f t="shared" si="3"/>
        <v>66</v>
      </c>
      <c r="L21" s="116">
        <f t="shared" si="2"/>
        <v>70</v>
      </c>
    </row>
    <row r="22" spans="1:13" ht="4.5" customHeight="1" thickTop="1">
      <c r="A22" s="382"/>
      <c r="B22" s="382"/>
      <c r="C22" s="382"/>
      <c r="D22" s="382"/>
      <c r="E22" s="382"/>
      <c r="F22" s="382"/>
      <c r="G22" s="382"/>
      <c r="H22" s="382"/>
      <c r="I22" s="16"/>
      <c r="J22" s="11"/>
      <c r="K22" s="2"/>
      <c r="L22" s="2"/>
    </row>
    <row r="23" spans="1:13" ht="20.25" customHeight="1">
      <c r="A23" s="342" t="s">
        <v>212</v>
      </c>
      <c r="B23" s="343"/>
      <c r="C23" s="343"/>
      <c r="D23" s="343"/>
      <c r="E23" s="343"/>
      <c r="F23" s="343"/>
      <c r="G23" s="343"/>
      <c r="H23" s="343"/>
      <c r="I23" s="343"/>
      <c r="J23" s="126"/>
      <c r="K23" s="126"/>
      <c r="L23" s="126"/>
    </row>
    <row r="24" spans="1:13" ht="19.5" customHeight="1">
      <c r="A24" s="344" t="s">
        <v>135</v>
      </c>
      <c r="B24" s="344"/>
      <c r="C24" s="344"/>
      <c r="D24" s="344"/>
      <c r="E24" s="344"/>
      <c r="F24" s="344"/>
      <c r="G24" s="344"/>
      <c r="H24" s="344"/>
      <c r="I24" s="344"/>
      <c r="J24" s="201"/>
      <c r="K24" s="201"/>
      <c r="L24" s="201"/>
    </row>
    <row r="25" spans="1:13" ht="19.5" customHeight="1">
      <c r="A25" s="344"/>
      <c r="B25" s="344"/>
      <c r="C25" s="344"/>
      <c r="D25" s="344"/>
      <c r="E25" s="344"/>
      <c r="F25" s="344"/>
      <c r="G25" s="344"/>
      <c r="H25" s="344"/>
      <c r="I25" s="344"/>
      <c r="J25" s="190"/>
      <c r="K25" s="190"/>
      <c r="L25" s="190"/>
    </row>
    <row r="26" spans="1:13" ht="14.25" customHeight="1">
      <c r="A26" s="82"/>
      <c r="B26" s="82"/>
      <c r="C26" s="82"/>
      <c r="D26" s="82"/>
      <c r="E26" s="82"/>
      <c r="F26" s="82"/>
      <c r="G26" s="82"/>
      <c r="H26" s="82"/>
      <c r="I26" s="82"/>
      <c r="J26" s="82"/>
      <c r="K26" s="82"/>
      <c r="L26" s="82"/>
    </row>
    <row r="27" spans="1:13" ht="20.25" customHeight="1">
      <c r="A27" s="351" t="s">
        <v>27</v>
      </c>
      <c r="B27" s="351"/>
      <c r="C27" s="351"/>
      <c r="D27" s="351"/>
      <c r="E27" s="351"/>
      <c r="F27" s="351"/>
      <c r="G27" s="351"/>
      <c r="H27" s="352">
        <v>21</v>
      </c>
      <c r="I27" s="352"/>
      <c r="J27" s="352"/>
      <c r="K27" s="352"/>
      <c r="L27" s="352"/>
    </row>
    <row r="28" spans="1:13" ht="24" customHeight="1"/>
  </sheetData>
  <mergeCells count="14">
    <mergeCell ref="M15:P15"/>
    <mergeCell ref="A22:H22"/>
    <mergeCell ref="A27:G27"/>
    <mergeCell ref="H27:L27"/>
    <mergeCell ref="A1:L1"/>
    <mergeCell ref="A3:A4"/>
    <mergeCell ref="F3:H3"/>
    <mergeCell ref="I3:I4"/>
    <mergeCell ref="J3:L3"/>
    <mergeCell ref="B3:D3"/>
    <mergeCell ref="E3:E4"/>
    <mergeCell ref="A23:I23"/>
    <mergeCell ref="A24:I24"/>
    <mergeCell ref="A25:I25"/>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92D050"/>
  </sheetPr>
  <dimension ref="A1:S28"/>
  <sheetViews>
    <sheetView rightToLeft="1" view="pageBreakPreview" topLeftCell="A8" zoomScaleSheetLayoutView="100" workbookViewId="0">
      <selection activeCell="N25" sqref="N25"/>
    </sheetView>
  </sheetViews>
  <sheetFormatPr defaultColWidth="9" defaultRowHeight="14.25"/>
  <cols>
    <col min="1" max="1" width="11.375" style="1" customWidth="1"/>
    <col min="2" max="4" width="11.875" style="1" customWidth="1"/>
    <col min="5" max="5" width="0.75" style="1" customWidth="1"/>
    <col min="6" max="8" width="11.875" style="1" customWidth="1"/>
    <col min="9" max="9" width="0.875" style="1" customWidth="1"/>
    <col min="10" max="12" width="11.875" style="1" customWidth="1"/>
    <col min="13" max="16384" width="9" style="1"/>
  </cols>
  <sheetData>
    <row r="1" spans="1:14" ht="28.5" customHeight="1">
      <c r="A1" s="383" t="s">
        <v>204</v>
      </c>
      <c r="B1" s="384"/>
      <c r="C1" s="384"/>
      <c r="D1" s="384"/>
      <c r="E1" s="384"/>
      <c r="F1" s="384"/>
      <c r="G1" s="384"/>
      <c r="H1" s="384"/>
      <c r="I1" s="384"/>
      <c r="J1" s="384"/>
      <c r="K1" s="384"/>
      <c r="L1" s="384"/>
    </row>
    <row r="2" spans="1:14" ht="17.25" customHeight="1" thickBot="1">
      <c r="A2" s="121" t="s">
        <v>161</v>
      </c>
      <c r="B2" s="9"/>
      <c r="C2" s="9"/>
      <c r="D2" s="9"/>
      <c r="E2" s="9"/>
      <c r="F2" s="9"/>
      <c r="G2" s="9"/>
      <c r="H2" s="9"/>
      <c r="I2" s="9"/>
      <c r="J2" s="9"/>
      <c r="K2" s="9"/>
      <c r="L2" s="9"/>
    </row>
    <row r="3" spans="1:14" ht="32.25" customHeight="1" thickTop="1">
      <c r="A3" s="347" t="s">
        <v>0</v>
      </c>
      <c r="B3" s="350" t="s">
        <v>44</v>
      </c>
      <c r="C3" s="350"/>
      <c r="D3" s="350"/>
      <c r="E3" s="358"/>
      <c r="F3" s="355" t="s">
        <v>57</v>
      </c>
      <c r="G3" s="355"/>
      <c r="H3" s="355"/>
      <c r="I3" s="358"/>
      <c r="J3" s="355" t="s">
        <v>58</v>
      </c>
      <c r="K3" s="355"/>
      <c r="L3" s="355"/>
    </row>
    <row r="4" spans="1:14" ht="28.5" customHeight="1">
      <c r="A4" s="348"/>
      <c r="B4" s="102" t="s">
        <v>16</v>
      </c>
      <c r="C4" s="102" t="s">
        <v>196</v>
      </c>
      <c r="D4" s="115" t="s">
        <v>14</v>
      </c>
      <c r="E4" s="359"/>
      <c r="F4" s="102" t="s">
        <v>18</v>
      </c>
      <c r="G4" s="102" t="s">
        <v>19</v>
      </c>
      <c r="H4" s="115" t="s">
        <v>14</v>
      </c>
      <c r="I4" s="359"/>
      <c r="J4" s="102" t="s">
        <v>18</v>
      </c>
      <c r="K4" s="102" t="s">
        <v>19</v>
      </c>
      <c r="L4" s="115" t="s">
        <v>14</v>
      </c>
    </row>
    <row r="5" spans="1:14" ht="23.25" customHeight="1">
      <c r="A5" s="284" t="s">
        <v>1</v>
      </c>
      <c r="B5" s="45">
        <v>6</v>
      </c>
      <c r="C5" s="45">
        <v>26</v>
      </c>
      <c r="D5" s="45">
        <f t="shared" ref="D5:D21" si="0">SUM(B5:C5)</f>
        <v>32</v>
      </c>
      <c r="E5" s="45"/>
      <c r="F5" s="45">
        <v>0</v>
      </c>
      <c r="G5" s="45">
        <v>6</v>
      </c>
      <c r="H5" s="45">
        <f t="shared" ref="H5:H21" si="1">SUM(F5:G5)</f>
        <v>6</v>
      </c>
      <c r="I5" s="45"/>
      <c r="J5" s="45">
        <v>0</v>
      </c>
      <c r="K5" s="45">
        <v>26</v>
      </c>
      <c r="L5" s="45">
        <f t="shared" ref="L5:L21" si="2">SUM(J5:K5)</f>
        <v>26</v>
      </c>
    </row>
    <row r="6" spans="1:14" ht="23.25" customHeight="1">
      <c r="A6" s="284" t="s">
        <v>2</v>
      </c>
      <c r="B6" s="45">
        <v>2</v>
      </c>
      <c r="C6" s="323">
        <v>10</v>
      </c>
      <c r="D6" s="45">
        <f t="shared" si="0"/>
        <v>12</v>
      </c>
      <c r="E6" s="287"/>
      <c r="F6" s="45">
        <v>0</v>
      </c>
      <c r="G6" s="45">
        <v>2</v>
      </c>
      <c r="H6" s="45">
        <f t="shared" si="1"/>
        <v>2</v>
      </c>
      <c r="I6" s="287"/>
      <c r="J6" s="45">
        <v>0</v>
      </c>
      <c r="K6" s="45">
        <v>10</v>
      </c>
      <c r="L6" s="45">
        <f t="shared" si="2"/>
        <v>10</v>
      </c>
      <c r="M6" s="252"/>
    </row>
    <row r="7" spans="1:14" ht="23.25" customHeight="1">
      <c r="A7" s="284" t="s">
        <v>3</v>
      </c>
      <c r="B7" s="45">
        <v>7</v>
      </c>
      <c r="C7" s="323">
        <v>13</v>
      </c>
      <c r="D7" s="45">
        <f t="shared" si="0"/>
        <v>20</v>
      </c>
      <c r="E7" s="45"/>
      <c r="F7" s="45">
        <v>0</v>
      </c>
      <c r="G7" s="45">
        <v>7</v>
      </c>
      <c r="H7" s="45">
        <f t="shared" si="1"/>
        <v>7</v>
      </c>
      <c r="I7" s="45"/>
      <c r="J7" s="45">
        <v>0</v>
      </c>
      <c r="K7" s="45">
        <v>13</v>
      </c>
      <c r="L7" s="45">
        <f t="shared" si="2"/>
        <v>13</v>
      </c>
      <c r="M7" s="252"/>
    </row>
    <row r="8" spans="1:14" ht="23.25" customHeight="1">
      <c r="A8" s="284" t="s">
        <v>15</v>
      </c>
      <c r="B8" s="45">
        <v>6</v>
      </c>
      <c r="C8" s="45">
        <v>16</v>
      </c>
      <c r="D8" s="45">
        <f t="shared" si="0"/>
        <v>22</v>
      </c>
      <c r="E8" s="45">
        <f>SUM(B8:D8)</f>
        <v>44</v>
      </c>
      <c r="F8" s="45">
        <v>0</v>
      </c>
      <c r="G8" s="45">
        <v>6</v>
      </c>
      <c r="H8" s="45">
        <f t="shared" si="1"/>
        <v>6</v>
      </c>
      <c r="I8" s="45"/>
      <c r="J8" s="45">
        <v>0</v>
      </c>
      <c r="K8" s="45">
        <v>16</v>
      </c>
      <c r="L8" s="45">
        <f t="shared" si="2"/>
        <v>16</v>
      </c>
    </row>
    <row r="9" spans="1:14" ht="23.25" customHeight="1">
      <c r="A9" s="284" t="s">
        <v>32</v>
      </c>
      <c r="B9" s="45">
        <v>1</v>
      </c>
      <c r="C9" s="323">
        <v>2</v>
      </c>
      <c r="D9" s="45">
        <f t="shared" si="0"/>
        <v>3</v>
      </c>
      <c r="E9" s="45"/>
      <c r="F9" s="45">
        <v>1</v>
      </c>
      <c r="G9" s="45">
        <v>0</v>
      </c>
      <c r="H9" s="45">
        <f t="shared" si="1"/>
        <v>1</v>
      </c>
      <c r="I9" s="45"/>
      <c r="J9" s="45">
        <v>0</v>
      </c>
      <c r="K9" s="45">
        <v>2</v>
      </c>
      <c r="L9" s="45">
        <f t="shared" si="2"/>
        <v>2</v>
      </c>
      <c r="M9" s="163"/>
    </row>
    <row r="10" spans="1:14" ht="23.25" customHeight="1">
      <c r="A10" s="284" t="s">
        <v>33</v>
      </c>
      <c r="B10" s="45">
        <v>0</v>
      </c>
      <c r="C10" s="323">
        <v>16</v>
      </c>
      <c r="D10" s="45">
        <f t="shared" si="0"/>
        <v>16</v>
      </c>
      <c r="E10" s="45"/>
      <c r="F10" s="45">
        <v>0</v>
      </c>
      <c r="G10" s="45">
        <v>0</v>
      </c>
      <c r="H10" s="45">
        <f t="shared" si="1"/>
        <v>0</v>
      </c>
      <c r="I10" s="45"/>
      <c r="J10" s="45">
        <v>6</v>
      </c>
      <c r="K10" s="45">
        <v>10</v>
      </c>
      <c r="L10" s="45">
        <f t="shared" si="2"/>
        <v>16</v>
      </c>
      <c r="M10" s="3"/>
    </row>
    <row r="11" spans="1:14" ht="23.25" customHeight="1">
      <c r="A11" s="284" t="s">
        <v>4</v>
      </c>
      <c r="B11" s="45">
        <v>8</v>
      </c>
      <c r="C11" s="323">
        <v>0</v>
      </c>
      <c r="D11" s="45">
        <f t="shared" si="0"/>
        <v>8</v>
      </c>
      <c r="E11" s="45"/>
      <c r="F11" s="45">
        <v>0</v>
      </c>
      <c r="G11" s="45">
        <v>8</v>
      </c>
      <c r="H11" s="45">
        <f t="shared" si="1"/>
        <v>8</v>
      </c>
      <c r="I11" s="45"/>
      <c r="J11" s="45">
        <v>0</v>
      </c>
      <c r="K11" s="45">
        <v>0</v>
      </c>
      <c r="L11" s="45">
        <f t="shared" si="2"/>
        <v>0</v>
      </c>
      <c r="M11" s="3"/>
    </row>
    <row r="12" spans="1:14" ht="23.25" customHeight="1">
      <c r="A12" s="284" t="s">
        <v>5</v>
      </c>
      <c r="B12" s="45">
        <v>1</v>
      </c>
      <c r="C12" s="323">
        <v>2</v>
      </c>
      <c r="D12" s="45">
        <f t="shared" si="0"/>
        <v>3</v>
      </c>
      <c r="E12" s="45"/>
      <c r="F12" s="45">
        <v>0</v>
      </c>
      <c r="G12" s="45">
        <v>1</v>
      </c>
      <c r="H12" s="45">
        <f t="shared" si="1"/>
        <v>1</v>
      </c>
      <c r="I12" s="45"/>
      <c r="J12" s="45">
        <v>0</v>
      </c>
      <c r="K12" s="45">
        <v>2</v>
      </c>
      <c r="L12" s="45">
        <f t="shared" si="2"/>
        <v>2</v>
      </c>
    </row>
    <row r="13" spans="1:14" ht="23.25" customHeight="1">
      <c r="A13" s="284" t="s">
        <v>6</v>
      </c>
      <c r="B13" s="45">
        <v>12</v>
      </c>
      <c r="C13" s="323">
        <v>2</v>
      </c>
      <c r="D13" s="45">
        <f t="shared" si="0"/>
        <v>14</v>
      </c>
      <c r="E13" s="45"/>
      <c r="F13" s="45">
        <v>0</v>
      </c>
      <c r="G13" s="45">
        <v>12</v>
      </c>
      <c r="H13" s="45">
        <f t="shared" si="1"/>
        <v>12</v>
      </c>
      <c r="I13" s="45"/>
      <c r="J13" s="45">
        <v>0</v>
      </c>
      <c r="K13" s="45">
        <v>2</v>
      </c>
      <c r="L13" s="45">
        <f t="shared" si="2"/>
        <v>2</v>
      </c>
    </row>
    <row r="14" spans="1:14" ht="23.25" customHeight="1">
      <c r="A14" s="284" t="s">
        <v>31</v>
      </c>
      <c r="B14" s="45">
        <v>1</v>
      </c>
      <c r="C14" s="327">
        <v>18</v>
      </c>
      <c r="D14" s="45">
        <f t="shared" si="0"/>
        <v>19</v>
      </c>
      <c r="E14" s="45"/>
      <c r="F14" s="45">
        <v>0</v>
      </c>
      <c r="G14" s="45">
        <v>1</v>
      </c>
      <c r="H14" s="45">
        <f t="shared" si="1"/>
        <v>1</v>
      </c>
      <c r="I14" s="45"/>
      <c r="J14" s="45">
        <v>1</v>
      </c>
      <c r="K14" s="45">
        <v>17</v>
      </c>
      <c r="L14" s="45">
        <f t="shared" si="2"/>
        <v>18</v>
      </c>
      <c r="M14" s="137"/>
    </row>
    <row r="15" spans="1:14" ht="23.25" customHeight="1">
      <c r="A15" s="284" t="s">
        <v>8</v>
      </c>
      <c r="B15" s="45">
        <v>1</v>
      </c>
      <c r="C15" s="323">
        <v>1</v>
      </c>
      <c r="D15" s="45">
        <f t="shared" si="0"/>
        <v>2</v>
      </c>
      <c r="E15" s="45"/>
      <c r="F15" s="45">
        <v>0</v>
      </c>
      <c r="G15" s="45">
        <v>1</v>
      </c>
      <c r="H15" s="45">
        <f t="shared" si="1"/>
        <v>1</v>
      </c>
      <c r="I15" s="45"/>
      <c r="J15" s="45">
        <v>0</v>
      </c>
      <c r="K15" s="45">
        <v>1</v>
      </c>
      <c r="L15" s="45">
        <f t="shared" si="2"/>
        <v>1</v>
      </c>
      <c r="M15" s="382"/>
      <c r="N15" s="382"/>
    </row>
    <row r="16" spans="1:14" s="14" customFormat="1" ht="23.25" customHeight="1">
      <c r="A16" s="294" t="s">
        <v>9</v>
      </c>
      <c r="B16" s="45">
        <v>6</v>
      </c>
      <c r="C16" s="323">
        <v>6</v>
      </c>
      <c r="D16" s="45">
        <f t="shared" si="0"/>
        <v>12</v>
      </c>
      <c r="E16" s="45"/>
      <c r="F16" s="45">
        <v>0</v>
      </c>
      <c r="G16" s="45">
        <v>6</v>
      </c>
      <c r="H16" s="45">
        <f t="shared" si="1"/>
        <v>6</v>
      </c>
      <c r="I16" s="45"/>
      <c r="J16" s="45">
        <v>0</v>
      </c>
      <c r="K16" s="45">
        <v>6</v>
      </c>
      <c r="L16" s="45">
        <f t="shared" si="2"/>
        <v>6</v>
      </c>
      <c r="M16" s="167"/>
    </row>
    <row r="17" spans="1:19" ht="23.25" customHeight="1">
      <c r="A17" s="284" t="s">
        <v>10</v>
      </c>
      <c r="B17" s="45">
        <v>10</v>
      </c>
      <c r="C17" s="323">
        <v>2</v>
      </c>
      <c r="D17" s="45">
        <f t="shared" si="0"/>
        <v>12</v>
      </c>
      <c r="E17" s="45"/>
      <c r="F17" s="45">
        <v>0</v>
      </c>
      <c r="G17" s="45">
        <v>10</v>
      </c>
      <c r="H17" s="45">
        <f t="shared" si="1"/>
        <v>10</v>
      </c>
      <c r="I17" s="45"/>
      <c r="J17" s="45">
        <v>0</v>
      </c>
      <c r="K17" s="45">
        <v>2</v>
      </c>
      <c r="L17" s="45">
        <f t="shared" si="2"/>
        <v>2</v>
      </c>
      <c r="M17" s="3"/>
    </row>
    <row r="18" spans="1:19" ht="23.25" customHeight="1">
      <c r="A18" s="284" t="s">
        <v>11</v>
      </c>
      <c r="B18" s="45">
        <v>5</v>
      </c>
      <c r="C18" s="323">
        <v>9</v>
      </c>
      <c r="D18" s="45">
        <f t="shared" si="0"/>
        <v>14</v>
      </c>
      <c r="E18" s="287"/>
      <c r="F18" s="45">
        <v>1</v>
      </c>
      <c r="G18" s="45">
        <v>4</v>
      </c>
      <c r="H18" s="45">
        <f t="shared" si="1"/>
        <v>5</v>
      </c>
      <c r="I18" s="287"/>
      <c r="J18" s="45">
        <v>0</v>
      </c>
      <c r="K18" s="45">
        <v>9</v>
      </c>
      <c r="L18" s="45">
        <f t="shared" si="2"/>
        <v>9</v>
      </c>
      <c r="M18" s="3"/>
    </row>
    <row r="19" spans="1:19" ht="23.25" customHeight="1">
      <c r="A19" s="284" t="s">
        <v>12</v>
      </c>
      <c r="B19" s="45">
        <v>5</v>
      </c>
      <c r="C19" s="323">
        <v>11</v>
      </c>
      <c r="D19" s="45">
        <f t="shared" si="0"/>
        <v>16</v>
      </c>
      <c r="E19" s="287"/>
      <c r="F19" s="45">
        <v>0</v>
      </c>
      <c r="G19" s="45">
        <v>5</v>
      </c>
      <c r="H19" s="45">
        <f t="shared" si="1"/>
        <v>5</v>
      </c>
      <c r="I19" s="287"/>
      <c r="J19" s="45">
        <v>2</v>
      </c>
      <c r="K19" s="45">
        <v>9</v>
      </c>
      <c r="L19" s="45">
        <f t="shared" si="2"/>
        <v>11</v>
      </c>
      <c r="M19" s="252"/>
    </row>
    <row r="20" spans="1:19" ht="23.25" customHeight="1" thickBot="1">
      <c r="A20" s="296" t="s">
        <v>13</v>
      </c>
      <c r="B20" s="68">
        <v>1</v>
      </c>
      <c r="C20" s="324">
        <v>15</v>
      </c>
      <c r="D20" s="68">
        <f t="shared" si="0"/>
        <v>16</v>
      </c>
      <c r="E20" s="298"/>
      <c r="F20" s="68">
        <v>0</v>
      </c>
      <c r="G20" s="68">
        <v>1</v>
      </c>
      <c r="H20" s="68">
        <f t="shared" si="1"/>
        <v>1</v>
      </c>
      <c r="I20" s="298"/>
      <c r="J20" s="68">
        <v>4</v>
      </c>
      <c r="K20" s="68">
        <v>11</v>
      </c>
      <c r="L20" s="45">
        <f t="shared" si="2"/>
        <v>15</v>
      </c>
    </row>
    <row r="21" spans="1:19" ht="23.25" customHeight="1" thickTop="1" thickBot="1">
      <c r="A21" s="106" t="s">
        <v>74</v>
      </c>
      <c r="B21" s="107">
        <f t="shared" ref="B21:G21" si="3">SUM(B5:B20)</f>
        <v>72</v>
      </c>
      <c r="C21" s="116">
        <f t="shared" si="3"/>
        <v>149</v>
      </c>
      <c r="D21" s="116">
        <f t="shared" si="0"/>
        <v>221</v>
      </c>
      <c r="E21" s="116">
        <f t="shared" si="3"/>
        <v>44</v>
      </c>
      <c r="F21" s="116">
        <f t="shared" si="3"/>
        <v>2</v>
      </c>
      <c r="G21" s="116">
        <f t="shared" si="3"/>
        <v>70</v>
      </c>
      <c r="H21" s="116">
        <f t="shared" si="1"/>
        <v>72</v>
      </c>
      <c r="I21" s="116"/>
      <c r="J21" s="116">
        <f>SUM(J5:J20)</f>
        <v>13</v>
      </c>
      <c r="K21" s="116">
        <f>SUM(K5:K20)</f>
        <v>136</v>
      </c>
      <c r="L21" s="116">
        <f t="shared" si="2"/>
        <v>149</v>
      </c>
    </row>
    <row r="22" spans="1:19" ht="9" customHeight="1" thickTop="1">
      <c r="A22" s="341"/>
      <c r="B22" s="341"/>
      <c r="C22" s="341"/>
      <c r="D22" s="341"/>
      <c r="E22" s="16"/>
      <c r="F22" s="16"/>
      <c r="G22" s="16"/>
      <c r="H22" s="16"/>
      <c r="I22" s="16"/>
      <c r="J22" s="16"/>
      <c r="K22" s="11"/>
      <c r="L22" s="2"/>
    </row>
    <row r="23" spans="1:19" ht="17.25" customHeight="1">
      <c r="A23" s="342" t="s">
        <v>212</v>
      </c>
      <c r="B23" s="343"/>
      <c r="C23" s="343"/>
      <c r="D23" s="343"/>
      <c r="E23" s="343"/>
      <c r="F23" s="343"/>
      <c r="G23" s="343"/>
      <c r="H23" s="343"/>
      <c r="I23" s="343"/>
      <c r="J23" s="126"/>
      <c r="K23" s="37"/>
      <c r="L23" s="37"/>
      <c r="N23" s="126"/>
      <c r="O23" s="126"/>
      <c r="P23" s="126"/>
      <c r="Q23" s="126"/>
      <c r="R23" s="126"/>
      <c r="S23" s="126"/>
    </row>
    <row r="24" spans="1:19" ht="21.75" customHeight="1">
      <c r="A24" s="344" t="s">
        <v>135</v>
      </c>
      <c r="B24" s="344"/>
      <c r="C24" s="344"/>
      <c r="D24" s="344"/>
      <c r="E24" s="344"/>
      <c r="F24" s="344"/>
      <c r="G24" s="344"/>
      <c r="H24" s="344"/>
      <c r="I24" s="344"/>
      <c r="J24" s="36"/>
      <c r="K24" s="36"/>
      <c r="L24" s="36"/>
    </row>
    <row r="25" spans="1:19" ht="21.75" customHeight="1">
      <c r="A25" s="344"/>
      <c r="B25" s="344"/>
      <c r="C25" s="344"/>
      <c r="D25" s="344"/>
      <c r="E25" s="344"/>
      <c r="F25" s="344"/>
      <c r="G25" s="344"/>
      <c r="H25" s="344"/>
      <c r="I25" s="344"/>
      <c r="J25" s="126"/>
      <c r="K25" s="126"/>
      <c r="L25" s="126"/>
    </row>
    <row r="26" spans="1:19" ht="11.25" customHeight="1">
      <c r="A26" s="84"/>
      <c r="B26" s="84"/>
      <c r="C26" s="84"/>
      <c r="D26" s="84"/>
      <c r="E26" s="84"/>
      <c r="F26" s="84"/>
      <c r="G26" s="84"/>
      <c r="H26" s="84"/>
      <c r="I26" s="84"/>
      <c r="J26" s="83"/>
      <c r="K26" s="83"/>
      <c r="L26" s="83"/>
    </row>
    <row r="27" spans="1:19" ht="23.25" customHeight="1">
      <c r="A27" s="351" t="s">
        <v>27</v>
      </c>
      <c r="B27" s="351"/>
      <c r="C27" s="351"/>
      <c r="D27" s="352">
        <v>22</v>
      </c>
      <c r="E27" s="352"/>
      <c r="F27" s="352"/>
      <c r="G27" s="352"/>
      <c r="H27" s="352"/>
      <c r="I27" s="352"/>
      <c r="J27" s="352"/>
      <c r="K27" s="352"/>
      <c r="L27" s="352"/>
    </row>
    <row r="28" spans="1:19" ht="26.25" customHeight="1"/>
  </sheetData>
  <mergeCells count="14">
    <mergeCell ref="M15:N15"/>
    <mergeCell ref="A22:D22"/>
    <mergeCell ref="A27:C27"/>
    <mergeCell ref="D27:L27"/>
    <mergeCell ref="A1:L1"/>
    <mergeCell ref="A3:A4"/>
    <mergeCell ref="B3:D3"/>
    <mergeCell ref="E3:E4"/>
    <mergeCell ref="F3:H3"/>
    <mergeCell ref="I3:I4"/>
    <mergeCell ref="J3:L3"/>
    <mergeCell ref="A24:I24"/>
    <mergeCell ref="A23:I23"/>
    <mergeCell ref="A25:I25"/>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92D050"/>
  </sheetPr>
  <dimension ref="A1:X50"/>
  <sheetViews>
    <sheetView rightToLeft="1" view="pageBreakPreview" topLeftCell="A25" zoomScale="90" zoomScaleSheetLayoutView="90" workbookViewId="0">
      <selection activeCell="D39" sqref="D39:F39"/>
    </sheetView>
  </sheetViews>
  <sheetFormatPr defaultColWidth="11.625" defaultRowHeight="15.75"/>
  <cols>
    <col min="1" max="1" width="3.75" style="34" customWidth="1"/>
    <col min="2" max="2" width="23.25" style="4" customWidth="1"/>
    <col min="3" max="3" width="43.25" style="4" customWidth="1"/>
    <col min="4" max="5" width="9.875" style="4" customWidth="1"/>
    <col min="6" max="6" width="43.625" style="48" bestFit="1" customWidth="1"/>
    <col min="7" max="7" width="5.75" style="4" customWidth="1"/>
    <col min="8" max="8" width="5.875" style="34" customWidth="1"/>
    <col min="9" max="9" width="6" style="34" customWidth="1"/>
    <col min="10" max="10" width="6.375" style="34" customWidth="1"/>
    <col min="11" max="11" width="7.625" style="34" customWidth="1"/>
    <col min="12" max="12" width="9" style="34" customWidth="1"/>
    <col min="13" max="13" width="9.375" style="34" customWidth="1"/>
    <col min="14" max="14" width="6" style="34" customWidth="1"/>
    <col min="15" max="15" width="6.375" style="34" customWidth="1"/>
    <col min="16" max="16" width="6" style="34" customWidth="1"/>
    <col min="17" max="17" width="8.375" style="34" customWidth="1"/>
    <col min="18" max="18" width="7.125" style="34" customWidth="1"/>
    <col min="19" max="19" width="9.25" style="34" customWidth="1"/>
    <col min="20" max="20" width="8" style="34" customWidth="1"/>
    <col min="21" max="21" width="7" style="34" customWidth="1"/>
    <col min="22" max="22" width="7.25" style="34" customWidth="1"/>
    <col min="23" max="23" width="7.875" style="34" customWidth="1"/>
    <col min="24" max="226" width="11.625" style="4"/>
    <col min="227" max="227" width="23.25" style="4" customWidth="1"/>
    <col min="228" max="228" width="21.375" style="4" customWidth="1"/>
    <col min="229" max="229" width="12.625" style="4" customWidth="1"/>
    <col min="230" max="230" width="14.75" style="4" customWidth="1"/>
    <col min="231" max="231" width="16.25" style="4" customWidth="1"/>
    <col min="232" max="232" width="30.875" style="4" customWidth="1"/>
    <col min="233" max="236" width="4" style="4" customWidth="1"/>
    <col min="237" max="482" width="11.625" style="4"/>
    <col min="483" max="483" width="23.25" style="4" customWidth="1"/>
    <col min="484" max="484" width="21.375" style="4" customWidth="1"/>
    <col min="485" max="485" width="12.625" style="4" customWidth="1"/>
    <col min="486" max="486" width="14.75" style="4" customWidth="1"/>
    <col min="487" max="487" width="16.25" style="4" customWidth="1"/>
    <col min="488" max="488" width="30.875" style="4" customWidth="1"/>
    <col min="489" max="492" width="4" style="4" customWidth="1"/>
    <col min="493" max="738" width="11.625" style="4"/>
    <col min="739" max="739" width="23.25" style="4" customWidth="1"/>
    <col min="740" max="740" width="21.375" style="4" customWidth="1"/>
    <col min="741" max="741" width="12.625" style="4" customWidth="1"/>
    <col min="742" max="742" width="14.75" style="4" customWidth="1"/>
    <col min="743" max="743" width="16.25" style="4" customWidth="1"/>
    <col min="744" max="744" width="30.875" style="4" customWidth="1"/>
    <col min="745" max="748" width="4" style="4" customWidth="1"/>
    <col min="749" max="994" width="11.625" style="4"/>
    <col min="995" max="995" width="23.25" style="4" customWidth="1"/>
    <col min="996" max="996" width="21.375" style="4" customWidth="1"/>
    <col min="997" max="997" width="12.625" style="4" customWidth="1"/>
    <col min="998" max="998" width="14.75" style="4" customWidth="1"/>
    <col min="999" max="999" width="16.25" style="4" customWidth="1"/>
    <col min="1000" max="1000" width="30.875" style="4" customWidth="1"/>
    <col min="1001" max="1004" width="4" style="4" customWidth="1"/>
    <col min="1005" max="1250" width="11.625" style="4"/>
    <col min="1251" max="1251" width="23.25" style="4" customWidth="1"/>
    <col min="1252" max="1252" width="21.375" style="4" customWidth="1"/>
    <col min="1253" max="1253" width="12.625" style="4" customWidth="1"/>
    <col min="1254" max="1254" width="14.75" style="4" customWidth="1"/>
    <col min="1255" max="1255" width="16.25" style="4" customWidth="1"/>
    <col min="1256" max="1256" width="30.875" style="4" customWidth="1"/>
    <col min="1257" max="1260" width="4" style="4" customWidth="1"/>
    <col min="1261" max="1506" width="11.625" style="4"/>
    <col min="1507" max="1507" width="23.25" style="4" customWidth="1"/>
    <col min="1508" max="1508" width="21.375" style="4" customWidth="1"/>
    <col min="1509" max="1509" width="12.625" style="4" customWidth="1"/>
    <col min="1510" max="1510" width="14.75" style="4" customWidth="1"/>
    <col min="1511" max="1511" width="16.25" style="4" customWidth="1"/>
    <col min="1512" max="1512" width="30.875" style="4" customWidth="1"/>
    <col min="1513" max="1516" width="4" style="4" customWidth="1"/>
    <col min="1517" max="1762" width="11.625" style="4"/>
    <col min="1763" max="1763" width="23.25" style="4" customWidth="1"/>
    <col min="1764" max="1764" width="21.375" style="4" customWidth="1"/>
    <col min="1765" max="1765" width="12.625" style="4" customWidth="1"/>
    <col min="1766" max="1766" width="14.75" style="4" customWidth="1"/>
    <col min="1767" max="1767" width="16.25" style="4" customWidth="1"/>
    <col min="1768" max="1768" width="30.875" style="4" customWidth="1"/>
    <col min="1769" max="1772" width="4" style="4" customWidth="1"/>
    <col min="1773" max="2018" width="11.625" style="4"/>
    <col min="2019" max="2019" width="23.25" style="4" customWidth="1"/>
    <col min="2020" max="2020" width="21.375" style="4" customWidth="1"/>
    <col min="2021" max="2021" width="12.625" style="4" customWidth="1"/>
    <col min="2022" max="2022" width="14.75" style="4" customWidth="1"/>
    <col min="2023" max="2023" width="16.25" style="4" customWidth="1"/>
    <col min="2024" max="2024" width="30.875" style="4" customWidth="1"/>
    <col min="2025" max="2028" width="4" style="4" customWidth="1"/>
    <col min="2029" max="2274" width="11.625" style="4"/>
    <col min="2275" max="2275" width="23.25" style="4" customWidth="1"/>
    <col min="2276" max="2276" width="21.375" style="4" customWidth="1"/>
    <col min="2277" max="2277" width="12.625" style="4" customWidth="1"/>
    <col min="2278" max="2278" width="14.75" style="4" customWidth="1"/>
    <col min="2279" max="2279" width="16.25" style="4" customWidth="1"/>
    <col min="2280" max="2280" width="30.875" style="4" customWidth="1"/>
    <col min="2281" max="2284" width="4" style="4" customWidth="1"/>
    <col min="2285" max="2530" width="11.625" style="4"/>
    <col min="2531" max="2531" width="23.25" style="4" customWidth="1"/>
    <col min="2532" max="2532" width="21.375" style="4" customWidth="1"/>
    <col min="2533" max="2533" width="12.625" style="4" customWidth="1"/>
    <col min="2534" max="2534" width="14.75" style="4" customWidth="1"/>
    <col min="2535" max="2535" width="16.25" style="4" customWidth="1"/>
    <col min="2536" max="2536" width="30.875" style="4" customWidth="1"/>
    <col min="2537" max="2540" width="4" style="4" customWidth="1"/>
    <col min="2541" max="2786" width="11.625" style="4"/>
    <col min="2787" max="2787" width="23.25" style="4" customWidth="1"/>
    <col min="2788" max="2788" width="21.375" style="4" customWidth="1"/>
    <col min="2789" max="2789" width="12.625" style="4" customWidth="1"/>
    <col min="2790" max="2790" width="14.75" style="4" customWidth="1"/>
    <col min="2791" max="2791" width="16.25" style="4" customWidth="1"/>
    <col min="2792" max="2792" width="30.875" style="4" customWidth="1"/>
    <col min="2793" max="2796" width="4" style="4" customWidth="1"/>
    <col min="2797" max="3042" width="11.625" style="4"/>
    <col min="3043" max="3043" width="23.25" style="4" customWidth="1"/>
    <col min="3044" max="3044" width="21.375" style="4" customWidth="1"/>
    <col min="3045" max="3045" width="12.625" style="4" customWidth="1"/>
    <col min="3046" max="3046" width="14.75" style="4" customWidth="1"/>
    <col min="3047" max="3047" width="16.25" style="4" customWidth="1"/>
    <col min="3048" max="3048" width="30.875" style="4" customWidth="1"/>
    <col min="3049" max="3052" width="4" style="4" customWidth="1"/>
    <col min="3053" max="3298" width="11.625" style="4"/>
    <col min="3299" max="3299" width="23.25" style="4" customWidth="1"/>
    <col min="3300" max="3300" width="21.375" style="4" customWidth="1"/>
    <col min="3301" max="3301" width="12.625" style="4" customWidth="1"/>
    <col min="3302" max="3302" width="14.75" style="4" customWidth="1"/>
    <col min="3303" max="3303" width="16.25" style="4" customWidth="1"/>
    <col min="3304" max="3304" width="30.875" style="4" customWidth="1"/>
    <col min="3305" max="3308" width="4" style="4" customWidth="1"/>
    <col min="3309" max="3554" width="11.625" style="4"/>
    <col min="3555" max="3555" width="23.25" style="4" customWidth="1"/>
    <col min="3556" max="3556" width="21.375" style="4" customWidth="1"/>
    <col min="3557" max="3557" width="12.625" style="4" customWidth="1"/>
    <col min="3558" max="3558" width="14.75" style="4" customWidth="1"/>
    <col min="3559" max="3559" width="16.25" style="4" customWidth="1"/>
    <col min="3560" max="3560" width="30.875" style="4" customWidth="1"/>
    <col min="3561" max="3564" width="4" style="4" customWidth="1"/>
    <col min="3565" max="3810" width="11.625" style="4"/>
    <col min="3811" max="3811" width="23.25" style="4" customWidth="1"/>
    <col min="3812" max="3812" width="21.375" style="4" customWidth="1"/>
    <col min="3813" max="3813" width="12.625" style="4" customWidth="1"/>
    <col min="3814" max="3814" width="14.75" style="4" customWidth="1"/>
    <col min="3815" max="3815" width="16.25" style="4" customWidth="1"/>
    <col min="3816" max="3816" width="30.875" style="4" customWidth="1"/>
    <col min="3817" max="3820" width="4" style="4" customWidth="1"/>
    <col min="3821" max="4066" width="11.625" style="4"/>
    <col min="4067" max="4067" width="23.25" style="4" customWidth="1"/>
    <col min="4068" max="4068" width="21.375" style="4" customWidth="1"/>
    <col min="4069" max="4069" width="12.625" style="4" customWidth="1"/>
    <col min="4070" max="4070" width="14.75" style="4" customWidth="1"/>
    <col min="4071" max="4071" width="16.25" style="4" customWidth="1"/>
    <col min="4072" max="4072" width="30.875" style="4" customWidth="1"/>
    <col min="4073" max="4076" width="4" style="4" customWidth="1"/>
    <col min="4077" max="4322" width="11.625" style="4"/>
    <col min="4323" max="4323" width="23.25" style="4" customWidth="1"/>
    <col min="4324" max="4324" width="21.375" style="4" customWidth="1"/>
    <col min="4325" max="4325" width="12.625" style="4" customWidth="1"/>
    <col min="4326" max="4326" width="14.75" style="4" customWidth="1"/>
    <col min="4327" max="4327" width="16.25" style="4" customWidth="1"/>
    <col min="4328" max="4328" width="30.875" style="4" customWidth="1"/>
    <col min="4329" max="4332" width="4" style="4" customWidth="1"/>
    <col min="4333" max="4578" width="11.625" style="4"/>
    <col min="4579" max="4579" width="23.25" style="4" customWidth="1"/>
    <col min="4580" max="4580" width="21.375" style="4" customWidth="1"/>
    <col min="4581" max="4581" width="12.625" style="4" customWidth="1"/>
    <col min="4582" max="4582" width="14.75" style="4" customWidth="1"/>
    <col min="4583" max="4583" width="16.25" style="4" customWidth="1"/>
    <col min="4584" max="4584" width="30.875" style="4" customWidth="1"/>
    <col min="4585" max="4588" width="4" style="4" customWidth="1"/>
    <col min="4589" max="4834" width="11.625" style="4"/>
    <col min="4835" max="4835" width="23.25" style="4" customWidth="1"/>
    <col min="4836" max="4836" width="21.375" style="4" customWidth="1"/>
    <col min="4837" max="4837" width="12.625" style="4" customWidth="1"/>
    <col min="4838" max="4838" width="14.75" style="4" customWidth="1"/>
    <col min="4839" max="4839" width="16.25" style="4" customWidth="1"/>
    <col min="4840" max="4840" width="30.875" style="4" customWidth="1"/>
    <col min="4841" max="4844" width="4" style="4" customWidth="1"/>
    <col min="4845" max="5090" width="11.625" style="4"/>
    <col min="5091" max="5091" width="23.25" style="4" customWidth="1"/>
    <col min="5092" max="5092" width="21.375" style="4" customWidth="1"/>
    <col min="5093" max="5093" width="12.625" style="4" customWidth="1"/>
    <col min="5094" max="5094" width="14.75" style="4" customWidth="1"/>
    <col min="5095" max="5095" width="16.25" style="4" customWidth="1"/>
    <col min="5096" max="5096" width="30.875" style="4" customWidth="1"/>
    <col min="5097" max="5100" width="4" style="4" customWidth="1"/>
    <col min="5101" max="5346" width="11.625" style="4"/>
    <col min="5347" max="5347" width="23.25" style="4" customWidth="1"/>
    <col min="5348" max="5348" width="21.375" style="4" customWidth="1"/>
    <col min="5349" max="5349" width="12.625" style="4" customWidth="1"/>
    <col min="5350" max="5350" width="14.75" style="4" customWidth="1"/>
    <col min="5351" max="5351" width="16.25" style="4" customWidth="1"/>
    <col min="5352" max="5352" width="30.875" style="4" customWidth="1"/>
    <col min="5353" max="5356" width="4" style="4" customWidth="1"/>
    <col min="5357" max="5602" width="11.625" style="4"/>
    <col min="5603" max="5603" width="23.25" style="4" customWidth="1"/>
    <col min="5604" max="5604" width="21.375" style="4" customWidth="1"/>
    <col min="5605" max="5605" width="12.625" style="4" customWidth="1"/>
    <col min="5606" max="5606" width="14.75" style="4" customWidth="1"/>
    <col min="5607" max="5607" width="16.25" style="4" customWidth="1"/>
    <col min="5608" max="5608" width="30.875" style="4" customWidth="1"/>
    <col min="5609" max="5612" width="4" style="4" customWidth="1"/>
    <col min="5613" max="5858" width="11.625" style="4"/>
    <col min="5859" max="5859" width="23.25" style="4" customWidth="1"/>
    <col min="5860" max="5860" width="21.375" style="4" customWidth="1"/>
    <col min="5861" max="5861" width="12.625" style="4" customWidth="1"/>
    <col min="5862" max="5862" width="14.75" style="4" customWidth="1"/>
    <col min="5863" max="5863" width="16.25" style="4" customWidth="1"/>
    <col min="5864" max="5864" width="30.875" style="4" customWidth="1"/>
    <col min="5865" max="5868" width="4" style="4" customWidth="1"/>
    <col min="5869" max="6114" width="11.625" style="4"/>
    <col min="6115" max="6115" width="23.25" style="4" customWidth="1"/>
    <col min="6116" max="6116" width="21.375" style="4" customWidth="1"/>
    <col min="6117" max="6117" width="12.625" style="4" customWidth="1"/>
    <col min="6118" max="6118" width="14.75" style="4" customWidth="1"/>
    <col min="6119" max="6119" width="16.25" style="4" customWidth="1"/>
    <col min="6120" max="6120" width="30.875" style="4" customWidth="1"/>
    <col min="6121" max="6124" width="4" style="4" customWidth="1"/>
    <col min="6125" max="6370" width="11.625" style="4"/>
    <col min="6371" max="6371" width="23.25" style="4" customWidth="1"/>
    <col min="6372" max="6372" width="21.375" style="4" customWidth="1"/>
    <col min="6373" max="6373" width="12.625" style="4" customWidth="1"/>
    <col min="6374" max="6374" width="14.75" style="4" customWidth="1"/>
    <col min="6375" max="6375" width="16.25" style="4" customWidth="1"/>
    <col min="6376" max="6376" width="30.875" style="4" customWidth="1"/>
    <col min="6377" max="6380" width="4" style="4" customWidth="1"/>
    <col min="6381" max="6626" width="11.625" style="4"/>
    <col min="6627" max="6627" width="23.25" style="4" customWidth="1"/>
    <col min="6628" max="6628" width="21.375" style="4" customWidth="1"/>
    <col min="6629" max="6629" width="12.625" style="4" customWidth="1"/>
    <col min="6630" max="6630" width="14.75" style="4" customWidth="1"/>
    <col min="6631" max="6631" width="16.25" style="4" customWidth="1"/>
    <col min="6632" max="6632" width="30.875" style="4" customWidth="1"/>
    <col min="6633" max="6636" width="4" style="4" customWidth="1"/>
    <col min="6637" max="6882" width="11.625" style="4"/>
    <col min="6883" max="6883" width="23.25" style="4" customWidth="1"/>
    <col min="6884" max="6884" width="21.375" style="4" customWidth="1"/>
    <col min="6885" max="6885" width="12.625" style="4" customWidth="1"/>
    <col min="6886" max="6886" width="14.75" style="4" customWidth="1"/>
    <col min="6887" max="6887" width="16.25" style="4" customWidth="1"/>
    <col min="6888" max="6888" width="30.875" style="4" customWidth="1"/>
    <col min="6889" max="6892" width="4" style="4" customWidth="1"/>
    <col min="6893" max="7138" width="11.625" style="4"/>
    <col min="7139" max="7139" width="23.25" style="4" customWidth="1"/>
    <col min="7140" max="7140" width="21.375" style="4" customWidth="1"/>
    <col min="7141" max="7141" width="12.625" style="4" customWidth="1"/>
    <col min="7142" max="7142" width="14.75" style="4" customWidth="1"/>
    <col min="7143" max="7143" width="16.25" style="4" customWidth="1"/>
    <col min="7144" max="7144" width="30.875" style="4" customWidth="1"/>
    <col min="7145" max="7148" width="4" style="4" customWidth="1"/>
    <col min="7149" max="7394" width="11.625" style="4"/>
    <col min="7395" max="7395" width="23.25" style="4" customWidth="1"/>
    <col min="7396" max="7396" width="21.375" style="4" customWidth="1"/>
    <col min="7397" max="7397" width="12.625" style="4" customWidth="1"/>
    <col min="7398" max="7398" width="14.75" style="4" customWidth="1"/>
    <col min="7399" max="7399" width="16.25" style="4" customWidth="1"/>
    <col min="7400" max="7400" width="30.875" style="4" customWidth="1"/>
    <col min="7401" max="7404" width="4" style="4" customWidth="1"/>
    <col min="7405" max="7650" width="11.625" style="4"/>
    <col min="7651" max="7651" width="23.25" style="4" customWidth="1"/>
    <col min="7652" max="7652" width="21.375" style="4" customWidth="1"/>
    <col min="7653" max="7653" width="12.625" style="4" customWidth="1"/>
    <col min="7654" max="7654" width="14.75" style="4" customWidth="1"/>
    <col min="7655" max="7655" width="16.25" style="4" customWidth="1"/>
    <col min="7656" max="7656" width="30.875" style="4" customWidth="1"/>
    <col min="7657" max="7660" width="4" style="4" customWidth="1"/>
    <col min="7661" max="7906" width="11.625" style="4"/>
    <col min="7907" max="7907" width="23.25" style="4" customWidth="1"/>
    <col min="7908" max="7908" width="21.375" style="4" customWidth="1"/>
    <col min="7909" max="7909" width="12.625" style="4" customWidth="1"/>
    <col min="7910" max="7910" width="14.75" style="4" customWidth="1"/>
    <col min="7911" max="7911" width="16.25" style="4" customWidth="1"/>
    <col min="7912" max="7912" width="30.875" style="4" customWidth="1"/>
    <col min="7913" max="7916" width="4" style="4" customWidth="1"/>
    <col min="7917" max="8162" width="11.625" style="4"/>
    <col min="8163" max="8163" width="23.25" style="4" customWidth="1"/>
    <col min="8164" max="8164" width="21.375" style="4" customWidth="1"/>
    <col min="8165" max="8165" width="12.625" style="4" customWidth="1"/>
    <col min="8166" max="8166" width="14.75" style="4" customWidth="1"/>
    <col min="8167" max="8167" width="16.25" style="4" customWidth="1"/>
    <col min="8168" max="8168" width="30.875" style="4" customWidth="1"/>
    <col min="8169" max="8172" width="4" style="4" customWidth="1"/>
    <col min="8173" max="8418" width="11.625" style="4"/>
    <col min="8419" max="8419" width="23.25" style="4" customWidth="1"/>
    <col min="8420" max="8420" width="21.375" style="4" customWidth="1"/>
    <col min="8421" max="8421" width="12.625" style="4" customWidth="1"/>
    <col min="8422" max="8422" width="14.75" style="4" customWidth="1"/>
    <col min="8423" max="8423" width="16.25" style="4" customWidth="1"/>
    <col min="8424" max="8424" width="30.875" style="4" customWidth="1"/>
    <col min="8425" max="8428" width="4" style="4" customWidth="1"/>
    <col min="8429" max="8674" width="11.625" style="4"/>
    <col min="8675" max="8675" width="23.25" style="4" customWidth="1"/>
    <col min="8676" max="8676" width="21.375" style="4" customWidth="1"/>
    <col min="8677" max="8677" width="12.625" style="4" customWidth="1"/>
    <col min="8678" max="8678" width="14.75" style="4" customWidth="1"/>
    <col min="8679" max="8679" width="16.25" style="4" customWidth="1"/>
    <col min="8680" max="8680" width="30.875" style="4" customWidth="1"/>
    <col min="8681" max="8684" width="4" style="4" customWidth="1"/>
    <col min="8685" max="8930" width="11.625" style="4"/>
    <col min="8931" max="8931" width="23.25" style="4" customWidth="1"/>
    <col min="8932" max="8932" width="21.375" style="4" customWidth="1"/>
    <col min="8933" max="8933" width="12.625" style="4" customWidth="1"/>
    <col min="8934" max="8934" width="14.75" style="4" customWidth="1"/>
    <col min="8935" max="8935" width="16.25" style="4" customWidth="1"/>
    <col min="8936" max="8936" width="30.875" style="4" customWidth="1"/>
    <col min="8937" max="8940" width="4" style="4" customWidth="1"/>
    <col min="8941" max="9186" width="11.625" style="4"/>
    <col min="9187" max="9187" width="23.25" style="4" customWidth="1"/>
    <col min="9188" max="9188" width="21.375" style="4" customWidth="1"/>
    <col min="9189" max="9189" width="12.625" style="4" customWidth="1"/>
    <col min="9190" max="9190" width="14.75" style="4" customWidth="1"/>
    <col min="9191" max="9191" width="16.25" style="4" customWidth="1"/>
    <col min="9192" max="9192" width="30.875" style="4" customWidth="1"/>
    <col min="9193" max="9196" width="4" style="4" customWidth="1"/>
    <col min="9197" max="9442" width="11.625" style="4"/>
    <col min="9443" max="9443" width="23.25" style="4" customWidth="1"/>
    <col min="9444" max="9444" width="21.375" style="4" customWidth="1"/>
    <col min="9445" max="9445" width="12.625" style="4" customWidth="1"/>
    <col min="9446" max="9446" width="14.75" style="4" customWidth="1"/>
    <col min="9447" max="9447" width="16.25" style="4" customWidth="1"/>
    <col min="9448" max="9448" width="30.875" style="4" customWidth="1"/>
    <col min="9449" max="9452" width="4" style="4" customWidth="1"/>
    <col min="9453" max="9698" width="11.625" style="4"/>
    <col min="9699" max="9699" width="23.25" style="4" customWidth="1"/>
    <col min="9700" max="9700" width="21.375" style="4" customWidth="1"/>
    <col min="9701" max="9701" width="12.625" style="4" customWidth="1"/>
    <col min="9702" max="9702" width="14.75" style="4" customWidth="1"/>
    <col min="9703" max="9703" width="16.25" style="4" customWidth="1"/>
    <col min="9704" max="9704" width="30.875" style="4" customWidth="1"/>
    <col min="9705" max="9708" width="4" style="4" customWidth="1"/>
    <col min="9709" max="9954" width="11.625" style="4"/>
    <col min="9955" max="9955" width="23.25" style="4" customWidth="1"/>
    <col min="9956" max="9956" width="21.375" style="4" customWidth="1"/>
    <col min="9957" max="9957" width="12.625" style="4" customWidth="1"/>
    <col min="9958" max="9958" width="14.75" style="4" customWidth="1"/>
    <col min="9959" max="9959" width="16.25" style="4" customWidth="1"/>
    <col min="9960" max="9960" width="30.875" style="4" customWidth="1"/>
    <col min="9961" max="9964" width="4" style="4" customWidth="1"/>
    <col min="9965" max="10210" width="11.625" style="4"/>
    <col min="10211" max="10211" width="23.25" style="4" customWidth="1"/>
    <col min="10212" max="10212" width="21.375" style="4" customWidth="1"/>
    <col min="10213" max="10213" width="12.625" style="4" customWidth="1"/>
    <col min="10214" max="10214" width="14.75" style="4" customWidth="1"/>
    <col min="10215" max="10215" width="16.25" style="4" customWidth="1"/>
    <col min="10216" max="10216" width="30.875" style="4" customWidth="1"/>
    <col min="10217" max="10220" width="4" style="4" customWidth="1"/>
    <col min="10221" max="10466" width="11.625" style="4"/>
    <col min="10467" max="10467" width="23.25" style="4" customWidth="1"/>
    <col min="10468" max="10468" width="21.375" style="4" customWidth="1"/>
    <col min="10469" max="10469" width="12.625" style="4" customWidth="1"/>
    <col min="10470" max="10470" width="14.75" style="4" customWidth="1"/>
    <col min="10471" max="10471" width="16.25" style="4" customWidth="1"/>
    <col min="10472" max="10472" width="30.875" style="4" customWidth="1"/>
    <col min="10473" max="10476" width="4" style="4" customWidth="1"/>
    <col min="10477" max="10571" width="11.625" style="4"/>
    <col min="10572" max="10572" width="11.375" style="4"/>
    <col min="10573" max="10722" width="11.625" style="4"/>
    <col min="10723" max="10723" width="23.25" style="4" customWidth="1"/>
    <col min="10724" max="10724" width="21.375" style="4" customWidth="1"/>
    <col min="10725" max="10725" width="12.625" style="4" customWidth="1"/>
    <col min="10726" max="10726" width="14.75" style="4" customWidth="1"/>
    <col min="10727" max="10727" width="16.25" style="4" customWidth="1"/>
    <col min="10728" max="10728" width="30.875" style="4" customWidth="1"/>
    <col min="10729" max="10732" width="4" style="4" customWidth="1"/>
    <col min="10733" max="10978" width="11.625" style="4"/>
    <col min="10979" max="10979" width="23.25" style="4" customWidth="1"/>
    <col min="10980" max="10980" width="21.375" style="4" customWidth="1"/>
    <col min="10981" max="10981" width="12.625" style="4" customWidth="1"/>
    <col min="10982" max="10982" width="14.75" style="4" customWidth="1"/>
    <col min="10983" max="10983" width="16.25" style="4" customWidth="1"/>
    <col min="10984" max="10984" width="30.875" style="4" customWidth="1"/>
    <col min="10985" max="10988" width="4" style="4" customWidth="1"/>
    <col min="10989" max="11234" width="11.625" style="4"/>
    <col min="11235" max="11235" width="23.25" style="4" customWidth="1"/>
    <col min="11236" max="11236" width="21.375" style="4" customWidth="1"/>
    <col min="11237" max="11237" width="12.625" style="4" customWidth="1"/>
    <col min="11238" max="11238" width="14.75" style="4" customWidth="1"/>
    <col min="11239" max="11239" width="16.25" style="4" customWidth="1"/>
    <col min="11240" max="11240" width="30.875" style="4" customWidth="1"/>
    <col min="11241" max="11244" width="4" style="4" customWidth="1"/>
    <col min="11245" max="11490" width="11.625" style="4"/>
    <col min="11491" max="11491" width="23.25" style="4" customWidth="1"/>
    <col min="11492" max="11492" width="21.375" style="4" customWidth="1"/>
    <col min="11493" max="11493" width="12.625" style="4" customWidth="1"/>
    <col min="11494" max="11494" width="14.75" style="4" customWidth="1"/>
    <col min="11495" max="11495" width="16.25" style="4" customWidth="1"/>
    <col min="11496" max="11496" width="30.875" style="4" customWidth="1"/>
    <col min="11497" max="11500" width="4" style="4" customWidth="1"/>
    <col min="11501" max="11746" width="11.625" style="4"/>
    <col min="11747" max="11747" width="23.25" style="4" customWidth="1"/>
    <col min="11748" max="11748" width="21.375" style="4" customWidth="1"/>
    <col min="11749" max="11749" width="12.625" style="4" customWidth="1"/>
    <col min="11750" max="11750" width="14.75" style="4" customWidth="1"/>
    <col min="11751" max="11751" width="16.25" style="4" customWidth="1"/>
    <col min="11752" max="11752" width="30.875" style="4" customWidth="1"/>
    <col min="11753" max="11756" width="4" style="4" customWidth="1"/>
    <col min="11757" max="12002" width="11.625" style="4"/>
    <col min="12003" max="12003" width="23.25" style="4" customWidth="1"/>
    <col min="12004" max="12004" width="21.375" style="4" customWidth="1"/>
    <col min="12005" max="12005" width="12.625" style="4" customWidth="1"/>
    <col min="12006" max="12006" width="14.75" style="4" customWidth="1"/>
    <col min="12007" max="12007" width="16.25" style="4" customWidth="1"/>
    <col min="12008" max="12008" width="30.875" style="4" customWidth="1"/>
    <col min="12009" max="12012" width="4" style="4" customWidth="1"/>
    <col min="12013" max="12258" width="11.625" style="4"/>
    <col min="12259" max="12259" width="23.25" style="4" customWidth="1"/>
    <col min="12260" max="12260" width="21.375" style="4" customWidth="1"/>
    <col min="12261" max="12261" width="12.625" style="4" customWidth="1"/>
    <col min="12262" max="12262" width="14.75" style="4" customWidth="1"/>
    <col min="12263" max="12263" width="16.25" style="4" customWidth="1"/>
    <col min="12264" max="12264" width="30.875" style="4" customWidth="1"/>
    <col min="12265" max="12268" width="4" style="4" customWidth="1"/>
    <col min="12269" max="12514" width="11.625" style="4"/>
    <col min="12515" max="12515" width="23.25" style="4" customWidth="1"/>
    <col min="12516" max="12516" width="21.375" style="4" customWidth="1"/>
    <col min="12517" max="12517" width="12.625" style="4" customWidth="1"/>
    <col min="12518" max="12518" width="14.75" style="4" customWidth="1"/>
    <col min="12519" max="12519" width="16.25" style="4" customWidth="1"/>
    <col min="12520" max="12520" width="30.875" style="4" customWidth="1"/>
    <col min="12521" max="12524" width="4" style="4" customWidth="1"/>
    <col min="12525" max="12770" width="11.625" style="4"/>
    <col min="12771" max="12771" width="23.25" style="4" customWidth="1"/>
    <col min="12772" max="12772" width="21.375" style="4" customWidth="1"/>
    <col min="12773" max="12773" width="12.625" style="4" customWidth="1"/>
    <col min="12774" max="12774" width="14.75" style="4" customWidth="1"/>
    <col min="12775" max="12775" width="16.25" style="4" customWidth="1"/>
    <col min="12776" max="12776" width="30.875" style="4" customWidth="1"/>
    <col min="12777" max="12780" width="4" style="4" customWidth="1"/>
    <col min="12781" max="13026" width="11.625" style="4"/>
    <col min="13027" max="13027" width="23.25" style="4" customWidth="1"/>
    <col min="13028" max="13028" width="21.375" style="4" customWidth="1"/>
    <col min="13029" max="13029" width="12.625" style="4" customWidth="1"/>
    <col min="13030" max="13030" width="14.75" style="4" customWidth="1"/>
    <col min="13031" max="13031" width="16.25" style="4" customWidth="1"/>
    <col min="13032" max="13032" width="30.875" style="4" customWidth="1"/>
    <col min="13033" max="13036" width="4" style="4" customWidth="1"/>
    <col min="13037" max="13282" width="11.625" style="4"/>
    <col min="13283" max="13283" width="23.25" style="4" customWidth="1"/>
    <col min="13284" max="13284" width="21.375" style="4" customWidth="1"/>
    <col min="13285" max="13285" width="12.625" style="4" customWidth="1"/>
    <col min="13286" max="13286" width="14.75" style="4" customWidth="1"/>
    <col min="13287" max="13287" width="16.25" style="4" customWidth="1"/>
    <col min="13288" max="13288" width="30.875" style="4" customWidth="1"/>
    <col min="13289" max="13292" width="4" style="4" customWidth="1"/>
    <col min="13293" max="13538" width="11.625" style="4"/>
    <col min="13539" max="13539" width="23.25" style="4" customWidth="1"/>
    <col min="13540" max="13540" width="21.375" style="4" customWidth="1"/>
    <col min="13541" max="13541" width="12.625" style="4" customWidth="1"/>
    <col min="13542" max="13542" width="14.75" style="4" customWidth="1"/>
    <col min="13543" max="13543" width="16.25" style="4" customWidth="1"/>
    <col min="13544" max="13544" width="30.875" style="4" customWidth="1"/>
    <col min="13545" max="13548" width="4" style="4" customWidth="1"/>
    <col min="13549" max="13794" width="11.625" style="4"/>
    <col min="13795" max="13795" width="23.25" style="4" customWidth="1"/>
    <col min="13796" max="13796" width="21.375" style="4" customWidth="1"/>
    <col min="13797" max="13797" width="12.625" style="4" customWidth="1"/>
    <col min="13798" max="13798" width="14.75" style="4" customWidth="1"/>
    <col min="13799" max="13799" width="16.25" style="4" customWidth="1"/>
    <col min="13800" max="13800" width="30.875" style="4" customWidth="1"/>
    <col min="13801" max="13804" width="4" style="4" customWidth="1"/>
    <col min="13805" max="14050" width="11.625" style="4"/>
    <col min="14051" max="14051" width="23.25" style="4" customWidth="1"/>
    <col min="14052" max="14052" width="21.375" style="4" customWidth="1"/>
    <col min="14053" max="14053" width="12.625" style="4" customWidth="1"/>
    <col min="14054" max="14054" width="14.75" style="4" customWidth="1"/>
    <col min="14055" max="14055" width="16.25" style="4" customWidth="1"/>
    <col min="14056" max="14056" width="30.875" style="4" customWidth="1"/>
    <col min="14057" max="14060" width="4" style="4" customWidth="1"/>
    <col min="14061" max="14306" width="11.625" style="4"/>
    <col min="14307" max="14307" width="23.25" style="4" customWidth="1"/>
    <col min="14308" max="14308" width="21.375" style="4" customWidth="1"/>
    <col min="14309" max="14309" width="12.625" style="4" customWidth="1"/>
    <col min="14310" max="14310" width="14.75" style="4" customWidth="1"/>
    <col min="14311" max="14311" width="16.25" style="4" customWidth="1"/>
    <col min="14312" max="14312" width="30.875" style="4" customWidth="1"/>
    <col min="14313" max="14316" width="4" style="4" customWidth="1"/>
    <col min="14317" max="14562" width="11.625" style="4"/>
    <col min="14563" max="14563" width="23.25" style="4" customWidth="1"/>
    <col min="14564" max="14564" width="21.375" style="4" customWidth="1"/>
    <col min="14565" max="14565" width="12.625" style="4" customWidth="1"/>
    <col min="14566" max="14566" width="14.75" style="4" customWidth="1"/>
    <col min="14567" max="14567" width="16.25" style="4" customWidth="1"/>
    <col min="14568" max="14568" width="30.875" style="4" customWidth="1"/>
    <col min="14569" max="14572" width="4" style="4" customWidth="1"/>
    <col min="14573" max="14818" width="11.625" style="4"/>
    <col min="14819" max="14819" width="23.25" style="4" customWidth="1"/>
    <col min="14820" max="14820" width="21.375" style="4" customWidth="1"/>
    <col min="14821" max="14821" width="12.625" style="4" customWidth="1"/>
    <col min="14822" max="14822" width="14.75" style="4" customWidth="1"/>
    <col min="14823" max="14823" width="16.25" style="4" customWidth="1"/>
    <col min="14824" max="14824" width="30.875" style="4" customWidth="1"/>
    <col min="14825" max="14828" width="4" style="4" customWidth="1"/>
    <col min="14829" max="15074" width="11.625" style="4"/>
    <col min="15075" max="15075" width="23.25" style="4" customWidth="1"/>
    <col min="15076" max="15076" width="21.375" style="4" customWidth="1"/>
    <col min="15077" max="15077" width="12.625" style="4" customWidth="1"/>
    <col min="15078" max="15078" width="14.75" style="4" customWidth="1"/>
    <col min="15079" max="15079" width="16.25" style="4" customWidth="1"/>
    <col min="15080" max="15080" width="30.875" style="4" customWidth="1"/>
    <col min="15081" max="15084" width="4" style="4" customWidth="1"/>
    <col min="15085" max="15330" width="11.625" style="4"/>
    <col min="15331" max="15331" width="23.25" style="4" customWidth="1"/>
    <col min="15332" max="15332" width="21.375" style="4" customWidth="1"/>
    <col min="15333" max="15333" width="12.625" style="4" customWidth="1"/>
    <col min="15334" max="15334" width="14.75" style="4" customWidth="1"/>
    <col min="15335" max="15335" width="16.25" style="4" customWidth="1"/>
    <col min="15336" max="15336" width="30.875" style="4" customWidth="1"/>
    <col min="15337" max="15340" width="4" style="4" customWidth="1"/>
    <col min="15341" max="15586" width="11.625" style="4"/>
    <col min="15587" max="15587" width="23.25" style="4" customWidth="1"/>
    <col min="15588" max="15588" width="21.375" style="4" customWidth="1"/>
    <col min="15589" max="15589" width="12.625" style="4" customWidth="1"/>
    <col min="15590" max="15590" width="14.75" style="4" customWidth="1"/>
    <col min="15591" max="15591" width="16.25" style="4" customWidth="1"/>
    <col min="15592" max="15592" width="30.875" style="4" customWidth="1"/>
    <col min="15593" max="15596" width="4" style="4" customWidth="1"/>
    <col min="15597" max="15842" width="11.625" style="4"/>
    <col min="15843" max="15843" width="23.25" style="4" customWidth="1"/>
    <col min="15844" max="15844" width="21.375" style="4" customWidth="1"/>
    <col min="15845" max="15845" width="12.625" style="4" customWidth="1"/>
    <col min="15846" max="15846" width="14.75" style="4" customWidth="1"/>
    <col min="15847" max="15847" width="16.25" style="4" customWidth="1"/>
    <col min="15848" max="15848" width="30.875" style="4" customWidth="1"/>
    <col min="15849" max="15852" width="4" style="4" customWidth="1"/>
    <col min="15853" max="16098" width="11.625" style="4"/>
    <col min="16099" max="16099" width="23.25" style="4" customWidth="1"/>
    <col min="16100" max="16100" width="21.375" style="4" customWidth="1"/>
    <col min="16101" max="16101" width="12.625" style="4" customWidth="1"/>
    <col min="16102" max="16102" width="14.75" style="4" customWidth="1"/>
    <col min="16103" max="16103" width="16.25" style="4" customWidth="1"/>
    <col min="16104" max="16104" width="30.875" style="4" customWidth="1"/>
    <col min="16105" max="16108" width="4" style="4" customWidth="1"/>
    <col min="16109" max="16384" width="11.625" style="4"/>
  </cols>
  <sheetData>
    <row r="1" spans="1:23" ht="24.75" customHeight="1" thickBot="1">
      <c r="A1" s="383" t="s">
        <v>205</v>
      </c>
      <c r="B1" s="384"/>
      <c r="C1" s="384"/>
      <c r="D1" s="384"/>
      <c r="E1" s="384"/>
      <c r="F1" s="384"/>
    </row>
    <row r="2" spans="1:23" ht="22.5" customHeight="1" thickBot="1">
      <c r="A2" s="403" t="s">
        <v>162</v>
      </c>
      <c r="B2" s="404"/>
      <c r="C2" s="10"/>
      <c r="D2" s="9"/>
      <c r="E2" s="9"/>
      <c r="F2" s="13"/>
      <c r="G2" s="165" t="s">
        <v>71</v>
      </c>
      <c r="H2" s="398">
        <v>2020</v>
      </c>
      <c r="I2" s="398"/>
      <c r="J2" s="399"/>
      <c r="K2" s="400" t="s">
        <v>59</v>
      </c>
      <c r="L2" s="401"/>
      <c r="M2" s="401"/>
      <c r="N2" s="401"/>
      <c r="O2" s="401"/>
      <c r="P2" s="401"/>
      <c r="Q2" s="401"/>
      <c r="R2" s="401"/>
      <c r="S2" s="401"/>
      <c r="T2" s="401"/>
      <c r="U2" s="401"/>
      <c r="V2" s="401"/>
      <c r="W2" s="402"/>
    </row>
    <row r="3" spans="1:23" ht="39.75" customHeight="1" thickTop="1">
      <c r="A3" s="111"/>
      <c r="B3" s="393" t="s">
        <v>67</v>
      </c>
      <c r="C3" s="394"/>
      <c r="D3" s="113" t="s">
        <v>20</v>
      </c>
      <c r="E3" s="117" t="s">
        <v>29</v>
      </c>
      <c r="F3" s="112" t="s">
        <v>132</v>
      </c>
      <c r="G3" s="166">
        <v>16</v>
      </c>
      <c r="H3" s="267">
        <v>1</v>
      </c>
      <c r="I3" s="267">
        <v>2</v>
      </c>
      <c r="J3" s="268">
        <v>3</v>
      </c>
      <c r="K3" s="268">
        <v>4</v>
      </c>
      <c r="L3" s="267">
        <v>5</v>
      </c>
      <c r="M3" s="268">
        <v>6</v>
      </c>
      <c r="N3" s="267">
        <v>7</v>
      </c>
      <c r="O3" s="268">
        <v>8</v>
      </c>
      <c r="P3" s="267">
        <v>9</v>
      </c>
      <c r="Q3" s="268">
        <v>10</v>
      </c>
      <c r="R3" s="267">
        <v>11</v>
      </c>
      <c r="S3" s="268">
        <v>12</v>
      </c>
      <c r="T3" s="267">
        <v>13</v>
      </c>
      <c r="U3" s="268">
        <v>14</v>
      </c>
      <c r="V3" s="267">
        <v>15</v>
      </c>
      <c r="W3" s="268">
        <v>16</v>
      </c>
    </row>
    <row r="4" spans="1:23" ht="38.1" customHeight="1">
      <c r="A4" s="156"/>
      <c r="B4" s="405" t="s">
        <v>123</v>
      </c>
      <c r="C4" s="405"/>
      <c r="D4" s="220">
        <v>16</v>
      </c>
      <c r="E4" s="221">
        <f>D4/16*100</f>
        <v>100</v>
      </c>
      <c r="F4" s="329" t="s">
        <v>76</v>
      </c>
      <c r="G4" s="253" t="s">
        <v>77</v>
      </c>
      <c r="H4" s="269" t="s">
        <v>1</v>
      </c>
      <c r="I4" s="269" t="s">
        <v>2</v>
      </c>
      <c r="J4" s="270" t="s">
        <v>3</v>
      </c>
      <c r="K4" s="269" t="s">
        <v>165</v>
      </c>
      <c r="L4" s="269" t="s">
        <v>169</v>
      </c>
      <c r="M4" s="269" t="s">
        <v>170</v>
      </c>
      <c r="N4" s="269" t="s">
        <v>4</v>
      </c>
      <c r="O4" s="269" t="s">
        <v>5</v>
      </c>
      <c r="P4" s="269" t="s">
        <v>6</v>
      </c>
      <c r="Q4" s="269" t="s">
        <v>7</v>
      </c>
      <c r="R4" s="269" t="s">
        <v>8</v>
      </c>
      <c r="S4" s="269" t="s">
        <v>9</v>
      </c>
      <c r="T4" s="269" t="s">
        <v>10</v>
      </c>
      <c r="U4" s="269" t="s">
        <v>11</v>
      </c>
      <c r="V4" s="271" t="s">
        <v>12</v>
      </c>
      <c r="W4" s="269" t="s">
        <v>13</v>
      </c>
    </row>
    <row r="5" spans="1:23" ht="38.1" customHeight="1">
      <c r="A5" s="156"/>
      <c r="B5" s="387" t="s">
        <v>90</v>
      </c>
      <c r="C5" s="387"/>
      <c r="D5" s="194">
        <v>16</v>
      </c>
      <c r="E5" s="195">
        <f t="shared" ref="E5:E15" si="0">D5/16*100</f>
        <v>100</v>
      </c>
      <c r="F5" s="330" t="s">
        <v>76</v>
      </c>
      <c r="G5" s="253" t="s">
        <v>78</v>
      </c>
      <c r="H5" s="269" t="s">
        <v>1</v>
      </c>
      <c r="I5" s="269" t="s">
        <v>2</v>
      </c>
      <c r="J5" s="270" t="s">
        <v>3</v>
      </c>
      <c r="K5" s="269" t="s">
        <v>165</v>
      </c>
      <c r="L5" s="269" t="s">
        <v>169</v>
      </c>
      <c r="M5" s="269" t="s">
        <v>170</v>
      </c>
      <c r="N5" s="269" t="s">
        <v>4</v>
      </c>
      <c r="O5" s="269" t="s">
        <v>5</v>
      </c>
      <c r="P5" s="269" t="s">
        <v>6</v>
      </c>
      <c r="Q5" s="269" t="s">
        <v>7</v>
      </c>
      <c r="R5" s="269" t="s">
        <v>8</v>
      </c>
      <c r="S5" s="269" t="s">
        <v>9</v>
      </c>
      <c r="T5" s="269" t="s">
        <v>10</v>
      </c>
      <c r="U5" s="269" t="s">
        <v>11</v>
      </c>
      <c r="V5" s="271" t="s">
        <v>12</v>
      </c>
      <c r="W5" s="269" t="s">
        <v>13</v>
      </c>
    </row>
    <row r="6" spans="1:23" ht="34.5" customHeight="1">
      <c r="A6" s="156"/>
      <c r="B6" s="406" t="s">
        <v>184</v>
      </c>
      <c r="C6" s="387"/>
      <c r="D6" s="194">
        <v>15</v>
      </c>
      <c r="E6" s="195">
        <f t="shared" si="0"/>
        <v>93.75</v>
      </c>
      <c r="F6" s="330" t="s">
        <v>222</v>
      </c>
      <c r="G6" s="253" t="s">
        <v>79</v>
      </c>
      <c r="H6" s="269" t="s">
        <v>1</v>
      </c>
      <c r="I6" s="269" t="s">
        <v>2</v>
      </c>
      <c r="J6" s="272"/>
      <c r="K6" s="269" t="s">
        <v>165</v>
      </c>
      <c r="L6" s="269" t="s">
        <v>169</v>
      </c>
      <c r="M6" s="269" t="s">
        <v>170</v>
      </c>
      <c r="N6" s="269" t="s">
        <v>4</v>
      </c>
      <c r="O6" s="269" t="s">
        <v>5</v>
      </c>
      <c r="P6" s="269" t="s">
        <v>6</v>
      </c>
      <c r="Q6" s="269" t="s">
        <v>7</v>
      </c>
      <c r="R6" s="269" t="s">
        <v>8</v>
      </c>
      <c r="S6" s="269" t="s">
        <v>9</v>
      </c>
      <c r="T6" s="269" t="s">
        <v>10</v>
      </c>
      <c r="U6" s="269" t="s">
        <v>11</v>
      </c>
      <c r="V6" s="269" t="s">
        <v>12</v>
      </c>
      <c r="W6" s="269" t="s">
        <v>13</v>
      </c>
    </row>
    <row r="7" spans="1:23" ht="38.1" customHeight="1">
      <c r="A7" s="156"/>
      <c r="B7" s="387" t="s">
        <v>145</v>
      </c>
      <c r="C7" s="387"/>
      <c r="D7" s="194">
        <v>12</v>
      </c>
      <c r="E7" s="195">
        <f t="shared" si="0"/>
        <v>75</v>
      </c>
      <c r="F7" s="330" t="s">
        <v>223</v>
      </c>
      <c r="G7" s="253" t="s">
        <v>80</v>
      </c>
      <c r="H7" s="269" t="s">
        <v>1</v>
      </c>
      <c r="I7" s="273"/>
      <c r="J7" s="272"/>
      <c r="K7" s="269" t="s">
        <v>165</v>
      </c>
      <c r="L7" s="269"/>
      <c r="M7" s="269" t="s">
        <v>170</v>
      </c>
      <c r="N7" s="269" t="s">
        <v>4</v>
      </c>
      <c r="O7" s="269" t="s">
        <v>5</v>
      </c>
      <c r="P7" s="269" t="s">
        <v>6</v>
      </c>
      <c r="Q7" s="269" t="s">
        <v>7</v>
      </c>
      <c r="R7" s="269" t="s">
        <v>8</v>
      </c>
      <c r="S7" s="269" t="s">
        <v>9</v>
      </c>
      <c r="T7" s="269" t="s">
        <v>10</v>
      </c>
      <c r="U7" s="211"/>
      <c r="V7" s="269" t="s">
        <v>12</v>
      </c>
      <c r="W7" s="269" t="s">
        <v>13</v>
      </c>
    </row>
    <row r="8" spans="1:23" ht="32.25" customHeight="1">
      <c r="A8" s="156"/>
      <c r="B8" s="387" t="s">
        <v>91</v>
      </c>
      <c r="C8" s="387"/>
      <c r="D8" s="194">
        <v>16</v>
      </c>
      <c r="E8" s="195">
        <f t="shared" si="0"/>
        <v>100</v>
      </c>
      <c r="F8" s="277" t="s">
        <v>177</v>
      </c>
      <c r="G8" s="253" t="s">
        <v>81</v>
      </c>
      <c r="H8" s="269" t="s">
        <v>1</v>
      </c>
      <c r="I8" s="269" t="s">
        <v>2</v>
      </c>
      <c r="J8" s="270" t="s">
        <v>3</v>
      </c>
      <c r="K8" s="269" t="s">
        <v>165</v>
      </c>
      <c r="L8" s="269" t="s">
        <v>169</v>
      </c>
      <c r="M8" s="274" t="s">
        <v>170</v>
      </c>
      <c r="N8" s="269" t="s">
        <v>4</v>
      </c>
      <c r="O8" s="269" t="s">
        <v>5</v>
      </c>
      <c r="P8" s="269" t="s">
        <v>6</v>
      </c>
      <c r="Q8" s="269" t="s">
        <v>7</v>
      </c>
      <c r="R8" s="269" t="s">
        <v>8</v>
      </c>
      <c r="S8" s="269" t="s">
        <v>9</v>
      </c>
      <c r="T8" s="269" t="s">
        <v>10</v>
      </c>
      <c r="U8" s="269" t="s">
        <v>11</v>
      </c>
      <c r="V8" s="269" t="s">
        <v>12</v>
      </c>
      <c r="W8" s="269" t="s">
        <v>13</v>
      </c>
    </row>
    <row r="9" spans="1:23" ht="38.1" customHeight="1">
      <c r="A9" s="156"/>
      <c r="B9" s="387" t="s">
        <v>92</v>
      </c>
      <c r="C9" s="387"/>
      <c r="D9" s="194">
        <v>15</v>
      </c>
      <c r="E9" s="195">
        <f t="shared" si="0"/>
        <v>93.75</v>
      </c>
      <c r="F9" s="277" t="s">
        <v>224</v>
      </c>
      <c r="G9" s="253" t="s">
        <v>82</v>
      </c>
      <c r="H9" s="269" t="s">
        <v>1</v>
      </c>
      <c r="I9" s="269" t="s">
        <v>2</v>
      </c>
      <c r="J9" s="270" t="s">
        <v>3</v>
      </c>
      <c r="K9" s="269" t="s">
        <v>165</v>
      </c>
      <c r="L9" s="269"/>
      <c r="M9" s="274" t="s">
        <v>170</v>
      </c>
      <c r="N9" s="269" t="s">
        <v>4</v>
      </c>
      <c r="O9" s="269" t="s">
        <v>5</v>
      </c>
      <c r="P9" s="269" t="s">
        <v>6</v>
      </c>
      <c r="Q9" s="269" t="s">
        <v>7</v>
      </c>
      <c r="R9" s="269" t="s">
        <v>8</v>
      </c>
      <c r="S9" s="269" t="s">
        <v>9</v>
      </c>
      <c r="T9" s="269" t="s">
        <v>10</v>
      </c>
      <c r="U9" s="269" t="s">
        <v>11</v>
      </c>
      <c r="V9" s="269" t="s">
        <v>12</v>
      </c>
      <c r="W9" s="269" t="s">
        <v>13</v>
      </c>
    </row>
    <row r="10" spans="1:23" ht="38.1" customHeight="1">
      <c r="A10" s="156"/>
      <c r="B10" s="387" t="s">
        <v>93</v>
      </c>
      <c r="C10" s="387"/>
      <c r="D10" s="194">
        <v>15</v>
      </c>
      <c r="E10" s="195">
        <f t="shared" si="0"/>
        <v>93.75</v>
      </c>
      <c r="F10" s="277" t="s">
        <v>225</v>
      </c>
      <c r="G10" s="253" t="s">
        <v>83</v>
      </c>
      <c r="H10" s="269" t="s">
        <v>1</v>
      </c>
      <c r="I10" s="269" t="s">
        <v>2</v>
      </c>
      <c r="J10" s="270" t="s">
        <v>3</v>
      </c>
      <c r="K10" s="269" t="s">
        <v>165</v>
      </c>
      <c r="L10" s="269" t="s">
        <v>169</v>
      </c>
      <c r="M10" s="274" t="s">
        <v>170</v>
      </c>
      <c r="N10" s="269" t="s">
        <v>4</v>
      </c>
      <c r="O10" s="269" t="s">
        <v>5</v>
      </c>
      <c r="P10" s="273"/>
      <c r="Q10" s="269" t="s">
        <v>7</v>
      </c>
      <c r="R10" s="269" t="s">
        <v>8</v>
      </c>
      <c r="S10" s="269" t="s">
        <v>9</v>
      </c>
      <c r="T10" s="269" t="s">
        <v>10</v>
      </c>
      <c r="U10" s="269" t="s">
        <v>11</v>
      </c>
      <c r="V10" s="269" t="s">
        <v>12</v>
      </c>
      <c r="W10" s="269" t="s">
        <v>13</v>
      </c>
    </row>
    <row r="11" spans="1:23" ht="34.5" customHeight="1">
      <c r="A11" s="156"/>
      <c r="B11" s="387" t="s">
        <v>94</v>
      </c>
      <c r="C11" s="387"/>
      <c r="D11" s="194">
        <v>14</v>
      </c>
      <c r="E11" s="195">
        <f t="shared" si="0"/>
        <v>87.5</v>
      </c>
      <c r="F11" s="277" t="s">
        <v>226</v>
      </c>
      <c r="G11" s="253" t="s">
        <v>84</v>
      </c>
      <c r="H11" s="269" t="s">
        <v>1</v>
      </c>
      <c r="I11" s="269" t="s">
        <v>2</v>
      </c>
      <c r="J11" s="270" t="s">
        <v>3</v>
      </c>
      <c r="K11" s="269" t="s">
        <v>165</v>
      </c>
      <c r="L11" s="269" t="s">
        <v>169</v>
      </c>
      <c r="M11" s="269"/>
      <c r="N11" s="269" t="s">
        <v>4</v>
      </c>
      <c r="O11" s="269" t="s">
        <v>5</v>
      </c>
      <c r="P11" s="269" t="s">
        <v>6</v>
      </c>
      <c r="Q11" s="269" t="s">
        <v>7</v>
      </c>
      <c r="R11" s="269" t="s">
        <v>8</v>
      </c>
      <c r="S11" s="269" t="s">
        <v>9</v>
      </c>
      <c r="T11" s="269" t="s">
        <v>10</v>
      </c>
      <c r="U11" s="269" t="s">
        <v>11</v>
      </c>
      <c r="V11" s="269" t="s">
        <v>12</v>
      </c>
      <c r="W11" s="211"/>
    </row>
    <row r="12" spans="1:23" ht="35.25" customHeight="1">
      <c r="A12" s="156"/>
      <c r="B12" s="387" t="s">
        <v>95</v>
      </c>
      <c r="C12" s="387"/>
      <c r="D12" s="194">
        <v>16</v>
      </c>
      <c r="E12" s="195">
        <f t="shared" si="0"/>
        <v>100</v>
      </c>
      <c r="F12" s="277" t="s">
        <v>76</v>
      </c>
      <c r="G12" s="253" t="s">
        <v>85</v>
      </c>
      <c r="H12" s="269" t="s">
        <v>1</v>
      </c>
      <c r="I12" s="269" t="s">
        <v>2</v>
      </c>
      <c r="J12" s="270" t="s">
        <v>3</v>
      </c>
      <c r="K12" s="269" t="s">
        <v>165</v>
      </c>
      <c r="L12" s="269" t="s">
        <v>169</v>
      </c>
      <c r="M12" s="269" t="s">
        <v>170</v>
      </c>
      <c r="N12" s="269" t="s">
        <v>4</v>
      </c>
      <c r="O12" s="269" t="s">
        <v>5</v>
      </c>
      <c r="P12" s="269" t="s">
        <v>6</v>
      </c>
      <c r="Q12" s="269" t="s">
        <v>7</v>
      </c>
      <c r="R12" s="269" t="s">
        <v>8</v>
      </c>
      <c r="S12" s="269" t="s">
        <v>9</v>
      </c>
      <c r="T12" s="269" t="s">
        <v>10</v>
      </c>
      <c r="U12" s="269" t="s">
        <v>11</v>
      </c>
      <c r="V12" s="269" t="s">
        <v>12</v>
      </c>
      <c r="W12" s="269" t="s">
        <v>13</v>
      </c>
    </row>
    <row r="13" spans="1:23" ht="32.25" customHeight="1">
      <c r="A13" s="156"/>
      <c r="B13" s="407" t="s">
        <v>96</v>
      </c>
      <c r="C13" s="407"/>
      <c r="D13" s="194">
        <v>16</v>
      </c>
      <c r="E13" s="195">
        <f t="shared" si="0"/>
        <v>100</v>
      </c>
      <c r="F13" s="277" t="s">
        <v>76</v>
      </c>
      <c r="G13" s="253" t="s">
        <v>86</v>
      </c>
      <c r="H13" s="269" t="s">
        <v>1</v>
      </c>
      <c r="I13" s="269" t="s">
        <v>2</v>
      </c>
      <c r="J13" s="270" t="s">
        <v>3</v>
      </c>
      <c r="K13" s="269" t="s">
        <v>165</v>
      </c>
      <c r="L13" s="269" t="s">
        <v>169</v>
      </c>
      <c r="M13" s="269" t="s">
        <v>170</v>
      </c>
      <c r="N13" s="269" t="s">
        <v>4</v>
      </c>
      <c r="O13" s="269" t="s">
        <v>5</v>
      </c>
      <c r="P13" s="269" t="s">
        <v>6</v>
      </c>
      <c r="Q13" s="269" t="s">
        <v>7</v>
      </c>
      <c r="R13" s="269" t="s">
        <v>8</v>
      </c>
      <c r="S13" s="269" t="s">
        <v>9</v>
      </c>
      <c r="T13" s="269" t="s">
        <v>10</v>
      </c>
      <c r="U13" s="269" t="s">
        <v>11</v>
      </c>
      <c r="V13" s="269" t="s">
        <v>12</v>
      </c>
      <c r="W13" s="269" t="s">
        <v>13</v>
      </c>
    </row>
    <row r="14" spans="1:23" ht="38.1" customHeight="1">
      <c r="A14" s="156"/>
      <c r="B14" s="387" t="s">
        <v>97</v>
      </c>
      <c r="C14" s="387"/>
      <c r="D14" s="194">
        <v>13</v>
      </c>
      <c r="E14" s="195">
        <f t="shared" si="0"/>
        <v>81.25</v>
      </c>
      <c r="F14" s="330" t="s">
        <v>227</v>
      </c>
      <c r="G14" s="253" t="s">
        <v>87</v>
      </c>
      <c r="H14" s="269" t="s">
        <v>1</v>
      </c>
      <c r="I14" s="269" t="s">
        <v>2</v>
      </c>
      <c r="J14" s="270" t="s">
        <v>3</v>
      </c>
      <c r="K14" s="269" t="s">
        <v>165</v>
      </c>
      <c r="L14" s="269"/>
      <c r="M14" s="269"/>
      <c r="N14" s="269" t="s">
        <v>4</v>
      </c>
      <c r="O14" s="269" t="s">
        <v>5</v>
      </c>
      <c r="P14" s="269" t="s">
        <v>6</v>
      </c>
      <c r="Q14" s="269" t="s">
        <v>7</v>
      </c>
      <c r="R14" s="269" t="s">
        <v>8</v>
      </c>
      <c r="S14" s="269" t="s">
        <v>9</v>
      </c>
      <c r="T14" s="269" t="s">
        <v>10</v>
      </c>
      <c r="U14" s="269" t="s">
        <v>11</v>
      </c>
      <c r="V14" s="211"/>
      <c r="W14" s="269" t="s">
        <v>13</v>
      </c>
    </row>
    <row r="15" spans="1:23" ht="38.1" customHeight="1" thickBot="1">
      <c r="A15" s="157"/>
      <c r="B15" s="408" t="s">
        <v>98</v>
      </c>
      <c r="C15" s="408"/>
      <c r="D15" s="218">
        <v>13</v>
      </c>
      <c r="E15" s="219">
        <f t="shared" si="0"/>
        <v>81.25</v>
      </c>
      <c r="F15" s="278" t="s">
        <v>228</v>
      </c>
      <c r="G15" s="253" t="s">
        <v>100</v>
      </c>
      <c r="H15" s="273"/>
      <c r="I15" s="269" t="s">
        <v>2</v>
      </c>
      <c r="J15" s="270" t="s">
        <v>3</v>
      </c>
      <c r="K15" s="269" t="s">
        <v>165</v>
      </c>
      <c r="L15" s="269" t="s">
        <v>169</v>
      </c>
      <c r="M15" s="269" t="s">
        <v>170</v>
      </c>
      <c r="N15" s="269" t="s">
        <v>4</v>
      </c>
      <c r="O15" s="269" t="s">
        <v>5</v>
      </c>
      <c r="P15" s="269" t="s">
        <v>6</v>
      </c>
      <c r="Q15" s="269" t="s">
        <v>7</v>
      </c>
      <c r="R15" s="269" t="s">
        <v>8</v>
      </c>
      <c r="S15" s="269" t="s">
        <v>9</v>
      </c>
      <c r="T15" s="273"/>
      <c r="U15" s="269" t="s">
        <v>11</v>
      </c>
      <c r="V15" s="211"/>
      <c r="W15" s="269" t="s">
        <v>13</v>
      </c>
    </row>
    <row r="16" spans="1:23" ht="13.5" customHeight="1" thickTop="1">
      <c r="A16" s="205"/>
      <c r="B16" s="205"/>
      <c r="C16" s="205"/>
      <c r="D16" s="205"/>
      <c r="E16" s="158"/>
      <c r="F16" s="159" t="s">
        <v>175</v>
      </c>
      <c r="G16" s="158"/>
      <c r="H16" s="342"/>
      <c r="I16" s="343"/>
      <c r="J16" s="343"/>
      <c r="K16" s="343"/>
      <c r="L16" s="343"/>
      <c r="M16" s="343"/>
      <c r="N16" s="343"/>
      <c r="O16" s="343"/>
      <c r="P16" s="343"/>
      <c r="Q16" s="203"/>
      <c r="R16" s="203"/>
      <c r="S16" s="204"/>
      <c r="T16" s="168"/>
      <c r="U16" s="203"/>
      <c r="V16" s="203"/>
      <c r="W16" s="203"/>
    </row>
    <row r="17" spans="1:24" ht="17.25" customHeight="1">
      <c r="A17" s="342" t="s">
        <v>212</v>
      </c>
      <c r="B17" s="342"/>
      <c r="C17" s="342"/>
      <c r="D17" s="342"/>
      <c r="E17" s="158"/>
      <c r="F17" s="159"/>
      <c r="G17" s="158"/>
      <c r="H17" s="191"/>
      <c r="I17" s="192"/>
      <c r="J17" s="192"/>
      <c r="K17" s="192"/>
      <c r="L17" s="192"/>
      <c r="M17" s="192"/>
      <c r="N17" s="192"/>
      <c r="O17" s="192"/>
      <c r="P17" s="192"/>
      <c r="Q17" s="203"/>
      <c r="R17" s="203"/>
      <c r="S17" s="204"/>
      <c r="T17" s="168"/>
      <c r="U17" s="203"/>
      <c r="V17" s="203"/>
      <c r="W17" s="203"/>
    </row>
    <row r="18" spans="1:24" ht="19.5" customHeight="1">
      <c r="A18" s="390" t="s">
        <v>235</v>
      </c>
      <c r="B18" s="391"/>
      <c r="C18" s="391"/>
      <c r="D18" s="202"/>
      <c r="E18" s="158"/>
      <c r="F18" s="159"/>
      <c r="G18" s="158"/>
      <c r="H18" s="191"/>
      <c r="I18" s="192"/>
      <c r="J18" s="192"/>
      <c r="K18" s="192"/>
      <c r="L18" s="192"/>
      <c r="M18" s="192"/>
      <c r="N18" s="192"/>
      <c r="O18" s="192"/>
      <c r="P18" s="192"/>
      <c r="Q18" s="203"/>
      <c r="R18" s="203"/>
      <c r="S18" s="204"/>
      <c r="T18" s="168"/>
      <c r="U18" s="203"/>
      <c r="V18" s="203"/>
      <c r="W18" s="203"/>
    </row>
    <row r="19" spans="1:24" ht="18.75" customHeight="1">
      <c r="A19" s="344"/>
      <c r="B19" s="344"/>
      <c r="C19" s="344"/>
      <c r="D19" s="344"/>
      <c r="E19" s="344"/>
      <c r="F19" s="344"/>
      <c r="G19" s="344"/>
      <c r="H19" s="344"/>
      <c r="I19" s="344"/>
      <c r="J19" s="170"/>
      <c r="K19" s="169"/>
      <c r="L19" s="169"/>
      <c r="M19" s="169"/>
      <c r="N19" s="169"/>
      <c r="O19" s="169"/>
      <c r="P19" s="171"/>
      <c r="Q19" s="169"/>
      <c r="R19" s="169"/>
      <c r="S19" s="172"/>
      <c r="T19" s="169"/>
      <c r="U19" s="169"/>
      <c r="V19" s="169"/>
      <c r="W19" s="169"/>
    </row>
    <row r="20" spans="1:24" ht="9.75" customHeight="1">
      <c r="A20" s="190"/>
      <c r="B20" s="190"/>
      <c r="C20" s="190"/>
      <c r="D20" s="190"/>
      <c r="E20" s="190"/>
      <c r="F20" s="190"/>
      <c r="G20" s="190"/>
      <c r="H20" s="190"/>
      <c r="I20" s="190"/>
      <c r="J20" s="170"/>
      <c r="K20" s="169"/>
      <c r="L20" s="169"/>
      <c r="M20" s="169"/>
      <c r="N20" s="169"/>
      <c r="O20" s="169"/>
      <c r="P20" s="171"/>
      <c r="Q20" s="169"/>
      <c r="R20" s="169"/>
      <c r="S20" s="172"/>
      <c r="T20" s="169"/>
      <c r="U20" s="169"/>
      <c r="V20" s="169"/>
      <c r="W20" s="169"/>
    </row>
    <row r="21" spans="1:24" ht="21.75" customHeight="1">
      <c r="A21" s="351" t="s">
        <v>27</v>
      </c>
      <c r="B21" s="351"/>
      <c r="C21" s="351"/>
      <c r="D21" s="352">
        <v>23</v>
      </c>
      <c r="E21" s="352"/>
      <c r="F21" s="352"/>
      <c r="G21" s="48"/>
      <c r="H21" s="169"/>
      <c r="I21" s="169"/>
      <c r="J21" s="170"/>
      <c r="K21" s="169"/>
      <c r="L21" s="169"/>
      <c r="M21" s="169"/>
      <c r="N21" s="169"/>
      <c r="O21" s="169"/>
      <c r="P21" s="171"/>
      <c r="Q21" s="169"/>
      <c r="R21" s="169"/>
      <c r="S21" s="169"/>
      <c r="T21" s="169"/>
      <c r="U21" s="169"/>
      <c r="V21" s="169"/>
      <c r="W21" s="169"/>
    </row>
    <row r="22" spans="1:24" ht="28.5" customHeight="1">
      <c r="A22" s="383" t="s">
        <v>205</v>
      </c>
      <c r="B22" s="384"/>
      <c r="C22" s="384"/>
      <c r="D22" s="384"/>
      <c r="E22" s="384"/>
      <c r="F22" s="384"/>
      <c r="G22" s="160"/>
      <c r="H22" s="209"/>
      <c r="I22" s="209"/>
      <c r="J22" s="210"/>
      <c r="K22" s="210"/>
      <c r="L22" s="209"/>
      <c r="M22" s="210"/>
      <c r="N22" s="209"/>
      <c r="O22" s="210"/>
      <c r="P22" s="209"/>
      <c r="Q22" s="210"/>
      <c r="R22" s="209"/>
      <c r="S22" s="210"/>
      <c r="T22" s="209"/>
      <c r="U22" s="210"/>
      <c r="V22" s="209"/>
      <c r="W22" s="210"/>
    </row>
    <row r="23" spans="1:24" ht="21" customHeight="1" thickBot="1">
      <c r="A23" s="395" t="s">
        <v>173</v>
      </c>
      <c r="B23" s="396"/>
      <c r="C23" s="48"/>
      <c r="D23" s="48"/>
      <c r="E23" s="48"/>
      <c r="G23" s="392" t="s">
        <v>49</v>
      </c>
      <c r="H23" s="207">
        <v>1</v>
      </c>
      <c r="I23" s="207">
        <v>2</v>
      </c>
      <c r="J23" s="208">
        <v>3</v>
      </c>
      <c r="K23" s="208">
        <v>4</v>
      </c>
      <c r="L23" s="207">
        <v>5</v>
      </c>
      <c r="M23" s="208">
        <v>6</v>
      </c>
      <c r="N23" s="207">
        <v>7</v>
      </c>
      <c r="O23" s="208">
        <v>8</v>
      </c>
      <c r="P23" s="207">
        <v>9</v>
      </c>
      <c r="Q23" s="208">
        <v>10</v>
      </c>
      <c r="R23" s="207">
        <v>11</v>
      </c>
      <c r="S23" s="208">
        <v>12</v>
      </c>
      <c r="T23" s="207">
        <v>13</v>
      </c>
      <c r="U23" s="208">
        <v>14</v>
      </c>
      <c r="V23" s="207">
        <v>15</v>
      </c>
      <c r="W23" s="208">
        <v>16</v>
      </c>
      <c r="X23" s="48"/>
    </row>
    <row r="24" spans="1:24" ht="44.25" customHeight="1" thickTop="1">
      <c r="A24" s="111"/>
      <c r="B24" s="393" t="s">
        <v>67</v>
      </c>
      <c r="C24" s="394"/>
      <c r="D24" s="176" t="s">
        <v>20</v>
      </c>
      <c r="E24" s="175" t="s">
        <v>29</v>
      </c>
      <c r="F24" s="176" t="s">
        <v>132</v>
      </c>
      <c r="G24" s="392"/>
      <c r="H24" s="257" t="s">
        <v>1</v>
      </c>
      <c r="I24" s="257" t="s">
        <v>2</v>
      </c>
      <c r="J24" s="258" t="s">
        <v>3</v>
      </c>
      <c r="K24" s="257" t="s">
        <v>165</v>
      </c>
      <c r="L24" s="257" t="s">
        <v>169</v>
      </c>
      <c r="M24" s="257" t="s">
        <v>170</v>
      </c>
      <c r="N24" s="257" t="s">
        <v>4</v>
      </c>
      <c r="O24" s="257" t="s">
        <v>5</v>
      </c>
      <c r="P24" s="257" t="s">
        <v>6</v>
      </c>
      <c r="Q24" s="257" t="s">
        <v>7</v>
      </c>
      <c r="R24" s="257" t="s">
        <v>8</v>
      </c>
      <c r="S24" s="257" t="s">
        <v>9</v>
      </c>
      <c r="T24" s="257" t="s">
        <v>10</v>
      </c>
      <c r="U24" s="257" t="s">
        <v>11</v>
      </c>
      <c r="V24" s="257" t="s">
        <v>12</v>
      </c>
      <c r="W24" s="257" t="s">
        <v>13</v>
      </c>
      <c r="X24" s="48"/>
    </row>
    <row r="25" spans="1:24" ht="44.25" customHeight="1">
      <c r="A25" s="156"/>
      <c r="B25" s="397" t="s">
        <v>146</v>
      </c>
      <c r="C25" s="397"/>
      <c r="D25" s="189">
        <v>12</v>
      </c>
      <c r="E25" s="222">
        <f>D25/16*100</f>
        <v>75</v>
      </c>
      <c r="F25" s="331" t="s">
        <v>229</v>
      </c>
      <c r="G25" s="253" t="s">
        <v>101</v>
      </c>
      <c r="H25" s="233" t="s">
        <v>1</v>
      </c>
      <c r="I25" s="233" t="s">
        <v>2</v>
      </c>
      <c r="J25" s="259" t="s">
        <v>3</v>
      </c>
      <c r="K25" s="233" t="s">
        <v>165</v>
      </c>
      <c r="L25" s="233"/>
      <c r="M25" s="233"/>
      <c r="N25" s="233" t="s">
        <v>4</v>
      </c>
      <c r="O25" s="233" t="s">
        <v>5</v>
      </c>
      <c r="P25" s="233" t="s">
        <v>6</v>
      </c>
      <c r="Q25" s="233" t="s">
        <v>7</v>
      </c>
      <c r="R25" s="233" t="s">
        <v>8</v>
      </c>
      <c r="S25" s="233" t="s">
        <v>9</v>
      </c>
      <c r="T25" s="233" t="s">
        <v>10</v>
      </c>
      <c r="U25" s="257"/>
      <c r="V25" s="233" t="s">
        <v>12</v>
      </c>
      <c r="W25" s="260"/>
    </row>
    <row r="26" spans="1:24" ht="39" customHeight="1">
      <c r="A26" s="156"/>
      <c r="B26" s="385" t="s">
        <v>99</v>
      </c>
      <c r="C26" s="385"/>
      <c r="D26" s="332">
        <v>10</v>
      </c>
      <c r="E26" s="195">
        <f t="shared" ref="E26:E33" si="1">D26/16*100</f>
        <v>62.5</v>
      </c>
      <c r="F26" s="277" t="s">
        <v>230</v>
      </c>
      <c r="G26" s="253" t="s">
        <v>102</v>
      </c>
      <c r="H26" s="260"/>
      <c r="I26" s="257"/>
      <c r="J26" s="261"/>
      <c r="K26" s="233" t="s">
        <v>165</v>
      </c>
      <c r="L26" s="233"/>
      <c r="M26" s="233" t="s">
        <v>170</v>
      </c>
      <c r="N26" s="233" t="s">
        <v>4</v>
      </c>
      <c r="O26" s="233" t="s">
        <v>5</v>
      </c>
      <c r="P26" s="260"/>
      <c r="Q26" s="233" t="s">
        <v>7</v>
      </c>
      <c r="R26" s="233" t="s">
        <v>8</v>
      </c>
      <c r="S26" s="233" t="s">
        <v>9</v>
      </c>
      <c r="T26" s="257"/>
      <c r="U26" s="233" t="s">
        <v>11</v>
      </c>
      <c r="V26" s="233" t="s">
        <v>12</v>
      </c>
      <c r="W26" s="233" t="s">
        <v>13</v>
      </c>
    </row>
    <row r="27" spans="1:24" ht="48" customHeight="1">
      <c r="A27" s="156"/>
      <c r="B27" s="387" t="s">
        <v>147</v>
      </c>
      <c r="C27" s="387"/>
      <c r="D27" s="194">
        <v>15</v>
      </c>
      <c r="E27" s="195">
        <f t="shared" si="1"/>
        <v>93.75</v>
      </c>
      <c r="F27" s="277" t="s">
        <v>231</v>
      </c>
      <c r="G27" s="253" t="s">
        <v>103</v>
      </c>
      <c r="H27" s="233" t="s">
        <v>1</v>
      </c>
      <c r="I27" s="233" t="s">
        <v>2</v>
      </c>
      <c r="J27" s="233" t="s">
        <v>3</v>
      </c>
      <c r="K27" s="233" t="s">
        <v>165</v>
      </c>
      <c r="L27" s="233"/>
      <c r="M27" s="233" t="s">
        <v>170</v>
      </c>
      <c r="N27" s="233" t="s">
        <v>4</v>
      </c>
      <c r="O27" s="233" t="s">
        <v>5</v>
      </c>
      <c r="P27" s="233" t="s">
        <v>6</v>
      </c>
      <c r="Q27" s="233" t="s">
        <v>7</v>
      </c>
      <c r="R27" s="233" t="s">
        <v>8</v>
      </c>
      <c r="S27" s="233" t="s">
        <v>9</v>
      </c>
      <c r="T27" s="233" t="s">
        <v>10</v>
      </c>
      <c r="U27" s="233" t="s">
        <v>11</v>
      </c>
      <c r="V27" s="233" t="s">
        <v>12</v>
      </c>
      <c r="W27" s="233" t="s">
        <v>13</v>
      </c>
    </row>
    <row r="28" spans="1:24" ht="42.75" customHeight="1">
      <c r="A28" s="156"/>
      <c r="B28" s="387" t="s">
        <v>148</v>
      </c>
      <c r="C28" s="387"/>
      <c r="D28" s="194">
        <v>16</v>
      </c>
      <c r="E28" s="195">
        <f t="shared" si="1"/>
        <v>100</v>
      </c>
      <c r="F28" s="277" t="s">
        <v>76</v>
      </c>
      <c r="G28" s="253" t="s">
        <v>104</v>
      </c>
      <c r="H28" s="262" t="s">
        <v>1</v>
      </c>
      <c r="I28" s="233" t="s">
        <v>2</v>
      </c>
      <c r="J28" s="233" t="s">
        <v>3</v>
      </c>
      <c r="K28" s="233" t="s">
        <v>165</v>
      </c>
      <c r="L28" s="233" t="s">
        <v>169</v>
      </c>
      <c r="M28" s="233" t="s">
        <v>170</v>
      </c>
      <c r="N28" s="233" t="s">
        <v>4</v>
      </c>
      <c r="O28" s="233" t="s">
        <v>5</v>
      </c>
      <c r="P28" s="233" t="s">
        <v>6</v>
      </c>
      <c r="Q28" s="233" t="s">
        <v>7</v>
      </c>
      <c r="R28" s="233" t="s">
        <v>8</v>
      </c>
      <c r="S28" s="233" t="s">
        <v>9</v>
      </c>
      <c r="T28" s="233" t="s">
        <v>10</v>
      </c>
      <c r="U28" s="233" t="s">
        <v>11</v>
      </c>
      <c r="V28" s="233" t="s">
        <v>12</v>
      </c>
      <c r="W28" s="233" t="s">
        <v>13</v>
      </c>
    </row>
    <row r="29" spans="1:24" ht="46.5" customHeight="1">
      <c r="A29" s="156"/>
      <c r="B29" s="387" t="s">
        <v>185</v>
      </c>
      <c r="C29" s="387"/>
      <c r="D29" s="194">
        <v>13</v>
      </c>
      <c r="E29" s="195">
        <f t="shared" si="1"/>
        <v>81.25</v>
      </c>
      <c r="F29" s="277" t="s">
        <v>232</v>
      </c>
      <c r="G29" s="253" t="s">
        <v>105</v>
      </c>
      <c r="H29" s="262" t="s">
        <v>1</v>
      </c>
      <c r="I29" s="257"/>
      <c r="J29" s="233" t="s">
        <v>3</v>
      </c>
      <c r="K29" s="233" t="s">
        <v>165</v>
      </c>
      <c r="L29" s="233" t="s">
        <v>169</v>
      </c>
      <c r="M29" s="233" t="s">
        <v>170</v>
      </c>
      <c r="N29" s="233" t="s">
        <v>4</v>
      </c>
      <c r="O29" s="233" t="s">
        <v>5</v>
      </c>
      <c r="P29" s="233" t="s">
        <v>6</v>
      </c>
      <c r="Q29" s="233" t="s">
        <v>7</v>
      </c>
      <c r="R29" s="233" t="s">
        <v>8</v>
      </c>
      <c r="S29" s="257"/>
      <c r="T29" s="233" t="s">
        <v>10</v>
      </c>
      <c r="U29" s="260"/>
      <c r="V29" s="233" t="s">
        <v>12</v>
      </c>
      <c r="W29" s="233" t="s">
        <v>13</v>
      </c>
    </row>
    <row r="30" spans="1:24" ht="42.75" customHeight="1">
      <c r="A30" s="156"/>
      <c r="B30" s="385" t="s">
        <v>186</v>
      </c>
      <c r="C30" s="385"/>
      <c r="D30" s="194">
        <v>16</v>
      </c>
      <c r="E30" s="195">
        <f t="shared" si="1"/>
        <v>100</v>
      </c>
      <c r="F30" s="277" t="s">
        <v>177</v>
      </c>
      <c r="G30" s="253" t="s">
        <v>106</v>
      </c>
      <c r="H30" s="262" t="s">
        <v>1</v>
      </c>
      <c r="I30" s="233" t="s">
        <v>2</v>
      </c>
      <c r="J30" s="233" t="s">
        <v>3</v>
      </c>
      <c r="K30" s="233" t="s">
        <v>165</v>
      </c>
      <c r="L30" s="233" t="s">
        <v>169</v>
      </c>
      <c r="M30" s="233" t="s">
        <v>170</v>
      </c>
      <c r="N30" s="233" t="s">
        <v>4</v>
      </c>
      <c r="O30" s="233" t="s">
        <v>5</v>
      </c>
      <c r="P30" s="233" t="s">
        <v>6</v>
      </c>
      <c r="Q30" s="233" t="s">
        <v>7</v>
      </c>
      <c r="R30" s="233" t="s">
        <v>8</v>
      </c>
      <c r="S30" s="233" t="s">
        <v>9</v>
      </c>
      <c r="T30" s="233" t="s">
        <v>10</v>
      </c>
      <c r="U30" s="233" t="s">
        <v>11</v>
      </c>
      <c r="V30" s="233" t="s">
        <v>12</v>
      </c>
      <c r="W30" s="233" t="s">
        <v>13</v>
      </c>
    </row>
    <row r="31" spans="1:24" ht="54.75" customHeight="1">
      <c r="A31" s="156"/>
      <c r="B31" s="387" t="s">
        <v>243</v>
      </c>
      <c r="C31" s="387"/>
      <c r="D31" s="194">
        <v>16</v>
      </c>
      <c r="E31" s="195">
        <f t="shared" si="1"/>
        <v>100</v>
      </c>
      <c r="F31" s="277" t="s">
        <v>177</v>
      </c>
      <c r="G31" s="253" t="s">
        <v>107</v>
      </c>
      <c r="H31" s="262" t="s">
        <v>1</v>
      </c>
      <c r="I31" s="233" t="s">
        <v>2</v>
      </c>
      <c r="J31" s="233" t="s">
        <v>3</v>
      </c>
      <c r="K31" s="233" t="s">
        <v>165</v>
      </c>
      <c r="L31" s="233" t="s">
        <v>169</v>
      </c>
      <c r="M31" s="233" t="s">
        <v>170</v>
      </c>
      <c r="N31" s="233" t="s">
        <v>4</v>
      </c>
      <c r="O31" s="233" t="s">
        <v>5</v>
      </c>
      <c r="P31" s="233" t="s">
        <v>6</v>
      </c>
      <c r="Q31" s="233" t="s">
        <v>7</v>
      </c>
      <c r="R31" s="233" t="s">
        <v>8</v>
      </c>
      <c r="S31" s="233" t="s">
        <v>9</v>
      </c>
      <c r="T31" s="233" t="s">
        <v>10</v>
      </c>
      <c r="U31" s="233" t="s">
        <v>11</v>
      </c>
      <c r="V31" s="233" t="s">
        <v>12</v>
      </c>
      <c r="W31" s="233" t="s">
        <v>13</v>
      </c>
    </row>
    <row r="32" spans="1:24" ht="48.75" customHeight="1">
      <c r="A32" s="156"/>
      <c r="B32" s="385" t="s">
        <v>150</v>
      </c>
      <c r="C32" s="385"/>
      <c r="D32" s="332">
        <v>16</v>
      </c>
      <c r="E32" s="195">
        <f t="shared" si="1"/>
        <v>100</v>
      </c>
      <c r="F32" s="277" t="s">
        <v>177</v>
      </c>
      <c r="G32" s="253" t="s">
        <v>108</v>
      </c>
      <c r="H32" s="262" t="s">
        <v>1</v>
      </c>
      <c r="I32" s="233" t="s">
        <v>2</v>
      </c>
      <c r="J32" s="233" t="s">
        <v>3</v>
      </c>
      <c r="K32" s="233" t="s">
        <v>165</v>
      </c>
      <c r="L32" s="233" t="s">
        <v>169</v>
      </c>
      <c r="M32" s="233" t="s">
        <v>170</v>
      </c>
      <c r="N32" s="233" t="s">
        <v>4</v>
      </c>
      <c r="O32" s="233" t="s">
        <v>5</v>
      </c>
      <c r="P32" s="233" t="s">
        <v>6</v>
      </c>
      <c r="Q32" s="233" t="s">
        <v>7</v>
      </c>
      <c r="R32" s="233" t="s">
        <v>8</v>
      </c>
      <c r="S32" s="233" t="s">
        <v>9</v>
      </c>
      <c r="T32" s="233" t="s">
        <v>10</v>
      </c>
      <c r="U32" s="233" t="s">
        <v>11</v>
      </c>
      <c r="V32" s="233" t="s">
        <v>12</v>
      </c>
      <c r="W32" s="233" t="s">
        <v>13</v>
      </c>
    </row>
    <row r="33" spans="1:23" ht="45" customHeight="1" thickBot="1">
      <c r="A33" s="177"/>
      <c r="B33" s="388" t="s">
        <v>41</v>
      </c>
      <c r="C33" s="388"/>
      <c r="D33" s="218">
        <v>4</v>
      </c>
      <c r="E33" s="219">
        <f t="shared" si="1"/>
        <v>25</v>
      </c>
      <c r="F33" s="333" t="s">
        <v>233</v>
      </c>
      <c r="G33" s="253" t="s">
        <v>109</v>
      </c>
      <c r="H33" s="260"/>
      <c r="I33" s="233" t="s">
        <v>2</v>
      </c>
      <c r="J33" s="261"/>
      <c r="K33" s="257"/>
      <c r="L33" s="260"/>
      <c r="M33" s="260"/>
      <c r="N33" s="257"/>
      <c r="O33" s="233" t="s">
        <v>5</v>
      </c>
      <c r="P33" s="257"/>
      <c r="Q33" s="257"/>
      <c r="R33" s="257"/>
      <c r="S33" s="257"/>
      <c r="T33" s="257"/>
      <c r="U33" s="233" t="s">
        <v>11</v>
      </c>
      <c r="V33" s="257"/>
      <c r="W33" s="233" t="s">
        <v>13</v>
      </c>
    </row>
    <row r="34" spans="1:23" ht="28.5" customHeight="1" thickTop="1">
      <c r="A34" s="389" t="s">
        <v>191</v>
      </c>
      <c r="B34" s="389"/>
      <c r="C34" s="389"/>
      <c r="D34" s="389"/>
      <c r="E34" s="389"/>
      <c r="F34" s="389"/>
      <c r="H34" s="263"/>
      <c r="I34" s="263"/>
      <c r="J34" s="263"/>
      <c r="K34" s="263"/>
      <c r="L34" s="263"/>
      <c r="M34" s="263"/>
      <c r="N34" s="263"/>
      <c r="O34" s="263"/>
      <c r="P34" s="263"/>
      <c r="Q34" s="263"/>
      <c r="R34" s="263"/>
      <c r="S34" s="263"/>
      <c r="T34" s="263"/>
      <c r="U34" s="263"/>
      <c r="V34" s="263"/>
      <c r="W34" s="263"/>
    </row>
    <row r="35" spans="1:23" ht="17.25" customHeight="1">
      <c r="A35" s="342" t="s">
        <v>212</v>
      </c>
      <c r="B35" s="342"/>
      <c r="C35" s="342"/>
      <c r="D35" s="342"/>
      <c r="E35" s="342"/>
      <c r="F35" s="342"/>
      <c r="G35" s="158"/>
      <c r="H35" s="275"/>
      <c r="I35" s="276"/>
      <c r="S35" s="173"/>
    </row>
    <row r="36" spans="1:23" ht="15.75" customHeight="1">
      <c r="A36" s="390" t="s">
        <v>234</v>
      </c>
      <c r="B36" s="391"/>
      <c r="C36" s="391"/>
      <c r="D36" s="202"/>
      <c r="E36" s="158"/>
      <c r="F36" s="159"/>
      <c r="G36" s="158"/>
      <c r="H36" s="275"/>
      <c r="I36" s="276"/>
      <c r="S36" s="173"/>
    </row>
    <row r="37" spans="1:23" ht="15" customHeight="1">
      <c r="A37" s="344"/>
      <c r="B37" s="344"/>
      <c r="C37" s="344"/>
      <c r="D37" s="344"/>
      <c r="E37" s="344"/>
      <c r="F37" s="344"/>
      <c r="G37" s="344"/>
      <c r="H37" s="344"/>
      <c r="I37" s="344"/>
      <c r="S37" s="173"/>
    </row>
    <row r="38" spans="1:23" ht="21" customHeight="1">
      <c r="B38" s="5"/>
      <c r="C38" s="5"/>
      <c r="D38" s="6"/>
      <c r="E38" s="6"/>
      <c r="F38" s="49"/>
      <c r="J38" s="275"/>
      <c r="K38" s="275"/>
      <c r="L38" s="275"/>
      <c r="M38" s="275"/>
      <c r="N38" s="275"/>
      <c r="O38" s="275"/>
      <c r="P38" s="275"/>
      <c r="Q38" s="275"/>
      <c r="R38" s="275"/>
      <c r="S38" s="275"/>
      <c r="T38" s="275"/>
    </row>
    <row r="39" spans="1:23" ht="16.5" thickBot="1">
      <c r="A39" s="351" t="s">
        <v>27</v>
      </c>
      <c r="B39" s="351"/>
      <c r="C39" s="351"/>
      <c r="D39" s="352">
        <v>24</v>
      </c>
      <c r="E39" s="352"/>
      <c r="F39" s="352"/>
    </row>
    <row r="40" spans="1:23" ht="16.5" thickTop="1">
      <c r="A40" s="386"/>
      <c r="B40" s="386"/>
      <c r="C40" s="386"/>
      <c r="D40" s="386"/>
      <c r="E40" s="386"/>
    </row>
    <row r="41" spans="1:23">
      <c r="D41" s="275"/>
      <c r="E41" s="275"/>
      <c r="F41" s="275"/>
      <c r="G41" s="275"/>
      <c r="H41" s="275"/>
      <c r="I41" s="275"/>
    </row>
    <row r="45" spans="1:23">
      <c r="J45" s="126"/>
    </row>
    <row r="46" spans="1:23">
      <c r="J46" s="201"/>
    </row>
    <row r="47" spans="1:23">
      <c r="J47" s="201"/>
    </row>
    <row r="48" spans="1:23">
      <c r="B48" s="199"/>
      <c r="C48" s="126"/>
      <c r="D48" s="126"/>
      <c r="E48" s="126"/>
      <c r="F48" s="126"/>
      <c r="G48" s="126"/>
      <c r="H48" s="126"/>
      <c r="I48" s="126"/>
    </row>
    <row r="49" spans="2:9">
      <c r="B49" s="201"/>
      <c r="C49" s="201"/>
      <c r="D49" s="201"/>
      <c r="E49" s="201"/>
      <c r="F49" s="201"/>
      <c r="G49" s="201"/>
      <c r="H49" s="201"/>
      <c r="I49" s="201"/>
    </row>
    <row r="50" spans="2:9">
      <c r="B50" s="201"/>
      <c r="C50" s="201"/>
      <c r="D50" s="201"/>
      <c r="E50" s="201"/>
      <c r="F50" s="201"/>
      <c r="G50" s="201"/>
      <c r="H50" s="201"/>
      <c r="I50" s="201"/>
    </row>
  </sheetData>
  <mergeCells count="43">
    <mergeCell ref="H2:J2"/>
    <mergeCell ref="K2:W2"/>
    <mergeCell ref="A1:F1"/>
    <mergeCell ref="A2:B2"/>
    <mergeCell ref="A21:C21"/>
    <mergeCell ref="B3:C3"/>
    <mergeCell ref="B4:C4"/>
    <mergeCell ref="B5:C5"/>
    <mergeCell ref="B6:C6"/>
    <mergeCell ref="D21:F21"/>
    <mergeCell ref="B12:C12"/>
    <mergeCell ref="B13:C13"/>
    <mergeCell ref="B14:C14"/>
    <mergeCell ref="B15:C15"/>
    <mergeCell ref="B7:C7"/>
    <mergeCell ref="B8:C8"/>
    <mergeCell ref="B9:C9"/>
    <mergeCell ref="B10:C10"/>
    <mergeCell ref="B11:C11"/>
    <mergeCell ref="A18:C18"/>
    <mergeCell ref="A19:I19"/>
    <mergeCell ref="H16:P16"/>
    <mergeCell ref="A17:D17"/>
    <mergeCell ref="G23:G24"/>
    <mergeCell ref="A22:F22"/>
    <mergeCell ref="B24:C24"/>
    <mergeCell ref="A23:B23"/>
    <mergeCell ref="B25:C25"/>
    <mergeCell ref="B26:C26"/>
    <mergeCell ref="A40:E40"/>
    <mergeCell ref="B27:C27"/>
    <mergeCell ref="B28:C28"/>
    <mergeCell ref="B29:C29"/>
    <mergeCell ref="B30:C30"/>
    <mergeCell ref="B31:C31"/>
    <mergeCell ref="D39:F39"/>
    <mergeCell ref="B33:C33"/>
    <mergeCell ref="A39:C39"/>
    <mergeCell ref="B32:C32"/>
    <mergeCell ref="A34:F34"/>
    <mergeCell ref="A36:C36"/>
    <mergeCell ref="A37:I37"/>
    <mergeCell ref="A35:F35"/>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92D050"/>
  </sheetPr>
  <dimension ref="A1:AI21"/>
  <sheetViews>
    <sheetView rightToLeft="1" view="pageBreakPreview" topLeftCell="A5" zoomScaleNormal="80" zoomScaleSheetLayoutView="100" zoomScalePageLayoutView="80" workbookViewId="0">
      <selection activeCell="L14" sqref="L14"/>
    </sheetView>
  </sheetViews>
  <sheetFormatPr defaultColWidth="9" defaultRowHeight="14.25"/>
  <cols>
    <col min="1" max="1" width="10" style="18" customWidth="1"/>
    <col min="2" max="5" width="9.625" style="18" customWidth="1"/>
    <col min="6" max="6" width="13.375" style="18" customWidth="1"/>
    <col min="7" max="7" width="12.375" style="18" customWidth="1"/>
    <col min="8" max="8" width="13" style="18" customWidth="1"/>
    <col min="9" max="9" width="19.875" style="18" customWidth="1"/>
    <col min="10" max="10" width="20.5" style="18" customWidth="1"/>
    <col min="11" max="11" width="9" style="33"/>
    <col min="12" max="12" width="11.375" style="33" bestFit="1" customWidth="1"/>
    <col min="13" max="35" width="9" style="33"/>
    <col min="36" max="16384" width="9" style="18"/>
  </cols>
  <sheetData>
    <row r="1" spans="1:35" ht="36.75" customHeight="1">
      <c r="A1" s="374" t="s">
        <v>206</v>
      </c>
      <c r="B1" s="375"/>
      <c r="C1" s="375"/>
      <c r="D1" s="375"/>
      <c r="E1" s="375"/>
      <c r="F1" s="375"/>
      <c r="G1" s="375"/>
      <c r="H1" s="375"/>
      <c r="I1" s="375"/>
      <c r="J1" s="375"/>
    </row>
    <row r="2" spans="1:35" ht="22.5" customHeight="1" thickBot="1">
      <c r="A2" s="376" t="s">
        <v>163</v>
      </c>
      <c r="B2" s="377"/>
      <c r="C2" s="377"/>
      <c r="D2" s="377"/>
      <c r="E2" s="377"/>
      <c r="F2" s="88"/>
      <c r="G2" s="27"/>
      <c r="H2" s="27"/>
      <c r="I2" s="27"/>
      <c r="J2" s="27"/>
    </row>
    <row r="3" spans="1:35" ht="44.25" customHeight="1" thickTop="1">
      <c r="A3" s="409" t="s">
        <v>0</v>
      </c>
      <c r="B3" s="411" t="s">
        <v>117</v>
      </c>
      <c r="C3" s="411"/>
      <c r="D3" s="411"/>
      <c r="E3" s="411"/>
      <c r="F3" s="409" t="s">
        <v>131</v>
      </c>
      <c r="G3" s="409" t="s">
        <v>120</v>
      </c>
      <c r="H3" s="409" t="s">
        <v>126</v>
      </c>
      <c r="I3" s="409" t="s">
        <v>193</v>
      </c>
      <c r="J3" s="412" t="s">
        <v>190</v>
      </c>
    </row>
    <row r="4" spans="1:35" ht="36.75" customHeight="1">
      <c r="A4" s="410"/>
      <c r="B4" s="102" t="s">
        <v>118</v>
      </c>
      <c r="C4" s="102" t="s">
        <v>119</v>
      </c>
      <c r="D4" s="102" t="s">
        <v>121</v>
      </c>
      <c r="E4" s="102" t="s">
        <v>14</v>
      </c>
      <c r="F4" s="410"/>
      <c r="G4" s="410"/>
      <c r="H4" s="410"/>
      <c r="I4" s="410"/>
      <c r="J4" s="413"/>
    </row>
    <row r="5" spans="1:35" s="32" customFormat="1" ht="80.099999999999994" customHeight="1">
      <c r="A5" s="139" t="s">
        <v>32</v>
      </c>
      <c r="B5" s="139">
        <v>0</v>
      </c>
      <c r="C5" s="139">
        <v>0</v>
      </c>
      <c r="D5" s="139">
        <v>2</v>
      </c>
      <c r="E5" s="139">
        <f>SUM(B5:D5)</f>
        <v>2</v>
      </c>
      <c r="F5" s="189">
        <v>0</v>
      </c>
      <c r="G5" s="189">
        <v>0</v>
      </c>
      <c r="H5" s="189">
        <v>0</v>
      </c>
      <c r="I5" s="189">
        <v>0</v>
      </c>
      <c r="J5" s="281" t="s">
        <v>122</v>
      </c>
      <c r="K5" s="33"/>
      <c r="L5" s="33" t="s">
        <v>238</v>
      </c>
      <c r="M5" s="33"/>
      <c r="N5" s="33"/>
      <c r="O5" s="33"/>
      <c r="P5" s="33"/>
      <c r="Q5" s="33"/>
      <c r="R5" s="33"/>
      <c r="S5" s="33"/>
      <c r="T5" s="33"/>
      <c r="U5" s="33"/>
      <c r="V5" s="33"/>
      <c r="W5" s="33"/>
      <c r="X5" s="33"/>
      <c r="Y5" s="33"/>
      <c r="Z5" s="33"/>
      <c r="AA5" s="33"/>
      <c r="AB5" s="33"/>
      <c r="AC5" s="33"/>
      <c r="AD5" s="33"/>
      <c r="AE5" s="33"/>
      <c r="AF5" s="33"/>
      <c r="AG5" s="33"/>
      <c r="AH5" s="33"/>
      <c r="AI5" s="33"/>
    </row>
    <row r="6" spans="1:35" s="32" customFormat="1" ht="30" customHeight="1">
      <c r="A6" s="422" t="s">
        <v>33</v>
      </c>
      <c r="B6" s="424">
        <v>1</v>
      </c>
      <c r="C6" s="424">
        <v>0</v>
      </c>
      <c r="D6" s="424">
        <v>0</v>
      </c>
      <c r="E6" s="424">
        <v>1</v>
      </c>
      <c r="F6" s="416">
        <v>312</v>
      </c>
      <c r="G6" s="416">
        <v>3.35</v>
      </c>
      <c r="H6" s="418">
        <f>F6*G6</f>
        <v>1045.2</v>
      </c>
      <c r="I6" s="334" t="s">
        <v>236</v>
      </c>
      <c r="J6" s="420" t="s">
        <v>125</v>
      </c>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s="32" customFormat="1" ht="72.75" customHeight="1">
      <c r="A7" s="423"/>
      <c r="B7" s="425"/>
      <c r="C7" s="425"/>
      <c r="D7" s="425"/>
      <c r="E7" s="425"/>
      <c r="F7" s="417"/>
      <c r="G7" s="417"/>
      <c r="H7" s="419"/>
      <c r="I7" s="335" t="s">
        <v>237</v>
      </c>
      <c r="J7" s="421"/>
      <c r="K7" s="224"/>
      <c r="L7" s="33"/>
      <c r="M7" s="33"/>
      <c r="N7" s="33"/>
      <c r="O7" s="33"/>
      <c r="P7" s="33"/>
      <c r="Q7" s="33"/>
      <c r="R7" s="33"/>
      <c r="S7" s="33"/>
      <c r="T7" s="33"/>
      <c r="U7" s="33"/>
      <c r="V7" s="33"/>
      <c r="W7" s="33"/>
      <c r="X7" s="33"/>
      <c r="Y7" s="33"/>
      <c r="Z7" s="33"/>
      <c r="AA7" s="33"/>
      <c r="AB7" s="33"/>
      <c r="AC7" s="33"/>
      <c r="AD7" s="33"/>
      <c r="AE7" s="33"/>
      <c r="AF7" s="33"/>
      <c r="AG7" s="33"/>
      <c r="AH7" s="33"/>
      <c r="AI7" s="33"/>
    </row>
    <row r="8" spans="1:35" s="32" customFormat="1" ht="80.099999999999994" customHeight="1" thickBot="1">
      <c r="A8" s="140" t="s">
        <v>11</v>
      </c>
      <c r="B8" s="196">
        <v>1</v>
      </c>
      <c r="C8" s="196">
        <v>0</v>
      </c>
      <c r="D8" s="196">
        <v>0</v>
      </c>
      <c r="E8" s="197">
        <f>SUM(B8:D8)</f>
        <v>1</v>
      </c>
      <c r="F8" s="198" t="s">
        <v>114</v>
      </c>
      <c r="G8" s="198" t="s">
        <v>114</v>
      </c>
      <c r="H8" s="198" t="s">
        <v>114</v>
      </c>
      <c r="I8" s="198" t="s">
        <v>114</v>
      </c>
      <c r="J8" s="282" t="s">
        <v>130</v>
      </c>
      <c r="K8" s="33"/>
      <c r="L8" s="33"/>
      <c r="M8" s="33"/>
      <c r="N8" s="33"/>
      <c r="O8" s="33"/>
      <c r="P8" s="33"/>
      <c r="Q8" s="33"/>
      <c r="R8" s="33"/>
      <c r="S8" s="33"/>
      <c r="T8" s="33"/>
      <c r="U8" s="33"/>
      <c r="V8" s="33"/>
      <c r="W8" s="33"/>
      <c r="X8" s="33"/>
      <c r="Y8" s="33"/>
      <c r="Z8" s="33"/>
      <c r="AA8" s="33"/>
      <c r="AB8" s="33"/>
      <c r="AC8" s="33"/>
      <c r="AD8" s="33"/>
      <c r="AE8" s="33"/>
      <c r="AF8" s="33"/>
      <c r="AG8" s="33"/>
      <c r="AH8" s="33"/>
      <c r="AI8" s="33"/>
    </row>
    <row r="9" spans="1:35" s="32" customFormat="1" ht="30.75" customHeight="1" thickTop="1" thickBot="1">
      <c r="A9" s="106" t="s">
        <v>127</v>
      </c>
      <c r="B9" s="161">
        <f t="shared" ref="B9:E9" si="0">SUM(B5:B8)</f>
        <v>2</v>
      </c>
      <c r="C9" s="161">
        <f t="shared" si="0"/>
        <v>0</v>
      </c>
      <c r="D9" s="161">
        <f t="shared" si="0"/>
        <v>2</v>
      </c>
      <c r="E9" s="161">
        <f t="shared" si="0"/>
        <v>4</v>
      </c>
      <c r="F9" s="161">
        <f>SUM(F5:F8)</f>
        <v>312</v>
      </c>
      <c r="G9" s="279">
        <v>3.35</v>
      </c>
      <c r="H9" s="280">
        <f>F9*G9</f>
        <v>1045.2</v>
      </c>
      <c r="I9" s="162">
        <v>13.1</v>
      </c>
      <c r="J9" s="283"/>
      <c r="K9" s="342"/>
      <c r="L9" s="342"/>
      <c r="M9" s="342"/>
      <c r="N9" s="33"/>
      <c r="O9" s="33"/>
      <c r="P9" s="33"/>
      <c r="Q9" s="33"/>
      <c r="R9" s="33"/>
      <c r="S9" s="33"/>
      <c r="T9" s="33"/>
      <c r="U9" s="33"/>
      <c r="V9" s="33"/>
      <c r="W9" s="33"/>
      <c r="X9" s="33"/>
      <c r="Y9" s="33"/>
      <c r="Z9" s="33"/>
      <c r="AA9" s="33"/>
      <c r="AB9" s="33"/>
      <c r="AC9" s="33"/>
      <c r="AD9" s="33"/>
      <c r="AE9" s="33"/>
      <c r="AF9" s="33"/>
      <c r="AG9" s="33"/>
      <c r="AH9" s="33"/>
      <c r="AI9" s="33"/>
    </row>
    <row r="10" spans="1:35" ht="9" customHeight="1" thickTop="1">
      <c r="A10" s="136"/>
      <c r="G10" s="42"/>
      <c r="H10" s="42"/>
      <c r="I10" s="42"/>
      <c r="J10" s="43"/>
    </row>
    <row r="11" spans="1:35" ht="26.25" customHeight="1">
      <c r="A11" s="414" t="s">
        <v>194</v>
      </c>
      <c r="B11" s="414"/>
      <c r="G11" s="42"/>
      <c r="H11" s="42"/>
      <c r="I11" s="42"/>
      <c r="J11" s="43"/>
    </row>
    <row r="12" spans="1:35" ht="7.5" customHeight="1">
      <c r="A12" s="415"/>
      <c r="B12" s="415"/>
      <c r="C12" s="415"/>
      <c r="D12" s="415"/>
      <c r="E12" s="415"/>
      <c r="F12" s="415"/>
      <c r="G12" s="415"/>
      <c r="H12" s="415"/>
      <c r="I12" s="415"/>
      <c r="J12" s="43"/>
    </row>
    <row r="13" spans="1:35" ht="24.75" customHeight="1">
      <c r="A13" s="199" t="s">
        <v>212</v>
      </c>
      <c r="B13" s="199"/>
      <c r="C13" s="199"/>
      <c r="D13" s="199"/>
      <c r="E13" s="126"/>
      <c r="F13" s="126"/>
      <c r="G13" s="126"/>
      <c r="H13" s="126"/>
      <c r="I13" s="126"/>
      <c r="J13" s="199"/>
    </row>
    <row r="14" spans="1:35" ht="24.75" customHeight="1">
      <c r="A14" s="344" t="s">
        <v>135</v>
      </c>
      <c r="B14" s="344"/>
      <c r="C14" s="344"/>
      <c r="D14" s="344"/>
      <c r="E14" s="344"/>
      <c r="F14" s="344"/>
      <c r="G14" s="344"/>
      <c r="H14" s="344"/>
      <c r="I14" s="344"/>
      <c r="J14" s="199"/>
    </row>
    <row r="15" spans="1:35" ht="18.75" customHeight="1">
      <c r="A15" s="344"/>
      <c r="B15" s="344"/>
      <c r="C15" s="344"/>
      <c r="D15" s="344"/>
      <c r="E15" s="344"/>
      <c r="F15" s="344"/>
      <c r="G15" s="344"/>
      <c r="H15" s="344"/>
      <c r="I15" s="344"/>
      <c r="J15" s="201"/>
    </row>
    <row r="16" spans="1:35" ht="6" customHeight="1">
      <c r="A16" s="190"/>
      <c r="B16" s="190"/>
      <c r="C16" s="190"/>
      <c r="D16" s="190"/>
      <c r="E16" s="190"/>
      <c r="F16" s="190"/>
      <c r="G16" s="190"/>
      <c r="H16" s="190"/>
      <c r="I16" s="190"/>
      <c r="J16" s="190"/>
    </row>
    <row r="17" spans="1:35" ht="10.5" customHeight="1">
      <c r="A17" s="78"/>
      <c r="B17" s="78"/>
      <c r="C17" s="78"/>
      <c r="D17" s="78"/>
      <c r="E17" s="78"/>
      <c r="F17" s="87"/>
      <c r="G17" s="78"/>
      <c r="H17" s="78"/>
      <c r="I17" s="78"/>
      <c r="J17" s="78"/>
    </row>
    <row r="18" spans="1:35" ht="6" customHeight="1">
      <c r="A18" s="73"/>
      <c r="B18" s="73"/>
      <c r="C18" s="73"/>
      <c r="D18" s="73"/>
      <c r="E18" s="73"/>
      <c r="F18" s="87"/>
      <c r="G18" s="73"/>
      <c r="H18" s="78"/>
      <c r="I18" s="78"/>
      <c r="J18" s="73"/>
    </row>
    <row r="19" spans="1:35" ht="9" customHeight="1">
      <c r="A19" s="71"/>
      <c r="B19" s="71"/>
      <c r="C19" s="71"/>
      <c r="D19" s="71"/>
      <c r="E19" s="71"/>
      <c r="F19" s="87"/>
      <c r="G19" s="71"/>
      <c r="H19" s="78"/>
      <c r="I19" s="78"/>
      <c r="J19" s="71"/>
    </row>
    <row r="20" spans="1:35" s="19" customFormat="1" ht="15.75" customHeight="1">
      <c r="G20" s="22"/>
      <c r="H20" s="22"/>
      <c r="I20" s="22"/>
      <c r="J20" s="2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row>
    <row r="21" spans="1:35" ht="25.5" customHeight="1">
      <c r="A21" s="351" t="s">
        <v>27</v>
      </c>
      <c r="B21" s="351"/>
      <c r="C21" s="351"/>
      <c r="D21" s="351"/>
      <c r="E21" s="351"/>
      <c r="F21" s="86"/>
      <c r="G21" s="80"/>
      <c r="H21" s="80"/>
      <c r="I21" s="80"/>
      <c r="J21" s="81">
        <v>25</v>
      </c>
    </row>
  </sheetData>
  <mergeCells count="24">
    <mergeCell ref="F6:F7"/>
    <mergeCell ref="G6:G7"/>
    <mergeCell ref="H6:H7"/>
    <mergeCell ref="J6:J7"/>
    <mergeCell ref="A6:A7"/>
    <mergeCell ref="B6:B7"/>
    <mergeCell ref="C6:C7"/>
    <mergeCell ref="D6:D7"/>
    <mergeCell ref="E6:E7"/>
    <mergeCell ref="K9:M9"/>
    <mergeCell ref="A21:E21"/>
    <mergeCell ref="A11:B11"/>
    <mergeCell ref="A14:I14"/>
    <mergeCell ref="A15:I15"/>
    <mergeCell ref="A12:I12"/>
    <mergeCell ref="A1:J1"/>
    <mergeCell ref="A2:E2"/>
    <mergeCell ref="A3:A4"/>
    <mergeCell ref="B3:E3"/>
    <mergeCell ref="G3:G4"/>
    <mergeCell ref="J3:J4"/>
    <mergeCell ref="F3:F4"/>
    <mergeCell ref="H3:H4"/>
    <mergeCell ref="I3:I4"/>
  </mergeCells>
  <printOptions horizontalCentered="1"/>
  <pageMargins left="0.70866141732283472" right="0.70866141732283472" top="0.59055118110236227" bottom="0.2362204724409449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sheetPr>
    <tabColor rgb="FF92D050"/>
  </sheetPr>
  <dimension ref="A1:O29"/>
  <sheetViews>
    <sheetView rightToLeft="1" view="pageBreakPreview" topLeftCell="A10" zoomScaleSheetLayoutView="100" workbookViewId="0">
      <selection activeCell="N24" sqref="N24:O25"/>
    </sheetView>
  </sheetViews>
  <sheetFormatPr defaultRowHeight="14.25"/>
  <cols>
    <col min="1" max="1" width="13" style="1" customWidth="1"/>
    <col min="2" max="2" width="8.375" style="1" customWidth="1"/>
    <col min="3" max="3" width="12.75" style="1" customWidth="1"/>
    <col min="4" max="4" width="12.875" style="1" customWidth="1"/>
    <col min="5" max="5" width="12.125" style="1" customWidth="1"/>
    <col min="6" max="6" width="0.625" style="1" customWidth="1"/>
    <col min="7" max="7" width="12.75" style="1" customWidth="1"/>
    <col min="8" max="8" width="12.875" style="1" customWidth="1"/>
    <col min="9" max="9" width="12.25" style="1" customWidth="1"/>
    <col min="10" max="10" width="0.75" style="1" customWidth="1"/>
    <col min="11" max="11" width="13.125" style="1" customWidth="1"/>
    <col min="12" max="13" width="12.875" style="1" customWidth="1"/>
    <col min="14" max="14" width="10.375" style="185" customWidth="1"/>
    <col min="15" max="15" width="10.875" style="185" customWidth="1"/>
    <col min="16" max="16384" width="9" style="1"/>
  </cols>
  <sheetData>
    <row r="1" spans="1:15" ht="22.5" customHeight="1">
      <c r="A1" s="353" t="s">
        <v>197</v>
      </c>
      <c r="B1" s="354"/>
      <c r="C1" s="354"/>
      <c r="D1" s="354"/>
      <c r="E1" s="354"/>
      <c r="F1" s="354"/>
      <c r="G1" s="354"/>
      <c r="H1" s="354"/>
      <c r="I1" s="354"/>
      <c r="J1" s="354"/>
      <c r="K1" s="354"/>
      <c r="L1" s="354"/>
      <c r="M1" s="354"/>
    </row>
    <row r="2" spans="1:15" ht="22.5" customHeight="1" thickBot="1">
      <c r="A2" s="118" t="s">
        <v>152</v>
      </c>
      <c r="B2" s="41"/>
      <c r="C2" s="41"/>
      <c r="D2" s="41"/>
      <c r="E2" s="41"/>
      <c r="F2" s="41"/>
      <c r="G2" s="41"/>
      <c r="H2" s="41"/>
      <c r="I2" s="41"/>
      <c r="J2" s="41"/>
      <c r="K2" s="41"/>
      <c r="L2" s="8"/>
      <c r="M2" s="8"/>
    </row>
    <row r="3" spans="1:15" ht="21" customHeight="1" thickTop="1">
      <c r="A3" s="347" t="s">
        <v>0</v>
      </c>
      <c r="B3" s="347" t="s">
        <v>26</v>
      </c>
      <c r="C3" s="355" t="s">
        <v>22</v>
      </c>
      <c r="D3" s="355"/>
      <c r="E3" s="355"/>
      <c r="F3" s="356"/>
      <c r="G3" s="355" t="s">
        <v>30</v>
      </c>
      <c r="H3" s="355"/>
      <c r="I3" s="355"/>
      <c r="J3" s="358"/>
      <c r="K3" s="355" t="s">
        <v>14</v>
      </c>
      <c r="L3" s="355"/>
      <c r="M3" s="355"/>
    </row>
    <row r="4" spans="1:15" ht="34.5" customHeight="1">
      <c r="A4" s="348"/>
      <c r="B4" s="348"/>
      <c r="C4" s="102" t="s">
        <v>25</v>
      </c>
      <c r="D4" s="102" t="s">
        <v>21</v>
      </c>
      <c r="E4" s="102" t="s">
        <v>23</v>
      </c>
      <c r="F4" s="357"/>
      <c r="G4" s="102" t="s">
        <v>25</v>
      </c>
      <c r="H4" s="102" t="s">
        <v>21</v>
      </c>
      <c r="I4" s="102" t="s">
        <v>23</v>
      </c>
      <c r="J4" s="359"/>
      <c r="K4" s="102" t="s">
        <v>171</v>
      </c>
      <c r="L4" s="102" t="s">
        <v>21</v>
      </c>
      <c r="M4" s="102" t="s">
        <v>23</v>
      </c>
    </row>
    <row r="5" spans="1:15" ht="23.25" customHeight="1">
      <c r="A5" s="284" t="s">
        <v>1</v>
      </c>
      <c r="B5" s="45">
        <v>31</v>
      </c>
      <c r="C5" s="74">
        <v>2443861</v>
      </c>
      <c r="D5" s="67">
        <f>E5/C5*100</f>
        <v>87.958783253221029</v>
      </c>
      <c r="E5" s="74">
        <v>2149590.4</v>
      </c>
      <c r="F5" s="285"/>
      <c r="G5" s="74">
        <v>1586145</v>
      </c>
      <c r="H5" s="67">
        <f>I5/G5*100</f>
        <v>0</v>
      </c>
      <c r="I5" s="45">
        <v>0</v>
      </c>
      <c r="J5" s="285"/>
      <c r="K5" s="74">
        <f t="shared" ref="K5:K20" si="0">C5+G5</f>
        <v>4030006</v>
      </c>
      <c r="L5" s="67">
        <f>M5/K5*100</f>
        <v>53.339632744963652</v>
      </c>
      <c r="M5" s="74">
        <f t="shared" ref="M5:M19" si="1">E5+I5</f>
        <v>2149590.4</v>
      </c>
      <c r="N5" s="186">
        <f>E5/C5*100</f>
        <v>87.958783253221029</v>
      </c>
      <c r="O5" s="186">
        <f>I5/G5*100</f>
        <v>0</v>
      </c>
    </row>
    <row r="6" spans="1:15" ht="23.25" customHeight="1">
      <c r="A6" s="284" t="s">
        <v>168</v>
      </c>
      <c r="B6" s="45">
        <v>12</v>
      </c>
      <c r="C6" s="74">
        <v>1276114</v>
      </c>
      <c r="D6" s="67">
        <f>E6/C6*100</f>
        <v>98.231874268286361</v>
      </c>
      <c r="E6" s="74">
        <v>1253550.7</v>
      </c>
      <c r="F6" s="286"/>
      <c r="G6" s="74">
        <v>450295</v>
      </c>
      <c r="H6" s="67">
        <v>0</v>
      </c>
      <c r="I6" s="74">
        <f>H6*G6/100</f>
        <v>0</v>
      </c>
      <c r="J6" s="287"/>
      <c r="K6" s="74">
        <f t="shared" si="0"/>
        <v>1726409</v>
      </c>
      <c r="L6" s="67">
        <f>M6/K6*100</f>
        <v>72.610296864763797</v>
      </c>
      <c r="M6" s="74">
        <f t="shared" si="1"/>
        <v>1253550.7</v>
      </c>
      <c r="N6" s="186">
        <f t="shared" ref="N6:N21" si="2">E6/C6*100</f>
        <v>98.231874268286361</v>
      </c>
      <c r="O6" s="186">
        <f t="shared" ref="O6:O20" si="3">I6/G6*100</f>
        <v>0</v>
      </c>
    </row>
    <row r="7" spans="1:15" ht="23.25" customHeight="1">
      <c r="A7" s="284" t="s">
        <v>3</v>
      </c>
      <c r="B7" s="45">
        <v>22</v>
      </c>
      <c r="C7" s="74">
        <v>870326</v>
      </c>
      <c r="D7" s="67">
        <f>E7/C7*100</f>
        <v>84.574370982827119</v>
      </c>
      <c r="E7" s="74">
        <v>736072.74</v>
      </c>
      <c r="F7" s="286"/>
      <c r="G7" s="74">
        <v>898594</v>
      </c>
      <c r="H7" s="67">
        <f>I7/G7*100</f>
        <v>5.4140969113971389</v>
      </c>
      <c r="I7" s="74">
        <v>48650.75</v>
      </c>
      <c r="J7" s="287"/>
      <c r="K7" s="74">
        <f t="shared" si="0"/>
        <v>1768920</v>
      </c>
      <c r="L7" s="67">
        <f t="shared" ref="L7:L12" si="4">M7/K7*100</f>
        <v>44.361728625375932</v>
      </c>
      <c r="M7" s="74">
        <f t="shared" si="1"/>
        <v>784723.49</v>
      </c>
      <c r="N7" s="251">
        <f t="shared" si="2"/>
        <v>84.574370982827119</v>
      </c>
      <c r="O7" s="186">
        <f t="shared" si="3"/>
        <v>5.4140969113971389</v>
      </c>
    </row>
    <row r="8" spans="1:15" ht="23.25" customHeight="1">
      <c r="A8" s="284" t="s">
        <v>15</v>
      </c>
      <c r="B8" s="45">
        <v>21</v>
      </c>
      <c r="C8" s="74">
        <v>957393</v>
      </c>
      <c r="D8" s="67">
        <f>E8/C8*100</f>
        <v>81.306292191398938</v>
      </c>
      <c r="E8" s="74">
        <v>778420.75</v>
      </c>
      <c r="F8" s="285"/>
      <c r="G8" s="74">
        <v>956772</v>
      </c>
      <c r="H8" s="67">
        <f>I8/G8*100</f>
        <v>7.2011827269192654</v>
      </c>
      <c r="I8" s="74">
        <v>68898.899999999994</v>
      </c>
      <c r="J8" s="285"/>
      <c r="K8" s="74">
        <f t="shared" si="0"/>
        <v>1914165</v>
      </c>
      <c r="L8" s="67">
        <f t="shared" si="4"/>
        <v>44.265758176541731</v>
      </c>
      <c r="M8" s="74">
        <f t="shared" si="1"/>
        <v>847319.65</v>
      </c>
      <c r="N8" s="186">
        <f t="shared" si="2"/>
        <v>81.306292191398938</v>
      </c>
      <c r="O8" s="186">
        <f t="shared" si="3"/>
        <v>7.2011827269192654</v>
      </c>
    </row>
    <row r="9" spans="1:15" ht="23.25" customHeight="1">
      <c r="A9" s="284" t="s">
        <v>32</v>
      </c>
      <c r="B9" s="45">
        <v>15</v>
      </c>
      <c r="C9" s="75">
        <v>6475089</v>
      </c>
      <c r="D9" s="67">
        <v>95</v>
      </c>
      <c r="E9" s="75">
        <f>D9*C9/100</f>
        <v>6151334.5499999998</v>
      </c>
      <c r="F9" s="286"/>
      <c r="G9" s="75">
        <v>0</v>
      </c>
      <c r="H9" s="288">
        <v>0</v>
      </c>
      <c r="I9" s="75">
        <f t="shared" ref="I9:I11" si="5">H9*G9/100</f>
        <v>0</v>
      </c>
      <c r="J9" s="287"/>
      <c r="K9" s="75">
        <f t="shared" si="0"/>
        <v>6475089</v>
      </c>
      <c r="L9" s="288">
        <f t="shared" si="4"/>
        <v>95</v>
      </c>
      <c r="M9" s="74">
        <f t="shared" si="1"/>
        <v>6151334.5499999998</v>
      </c>
      <c r="N9" s="186">
        <f t="shared" si="2"/>
        <v>95</v>
      </c>
      <c r="O9" s="186">
        <v>0</v>
      </c>
    </row>
    <row r="10" spans="1:15" ht="23.25" customHeight="1">
      <c r="A10" s="284" t="s">
        <v>33</v>
      </c>
      <c r="B10" s="45">
        <v>16</v>
      </c>
      <c r="C10" s="74">
        <v>1207047</v>
      </c>
      <c r="D10" s="67">
        <v>72.5</v>
      </c>
      <c r="E10" s="74">
        <f>D10*C10/100</f>
        <v>875109.07499999995</v>
      </c>
      <c r="F10" s="74"/>
      <c r="G10" s="74">
        <v>1098286</v>
      </c>
      <c r="H10" s="67">
        <v>16.5</v>
      </c>
      <c r="I10" s="74">
        <f>H10*G10/100</f>
        <v>181217.19</v>
      </c>
      <c r="J10" s="45"/>
      <c r="K10" s="74">
        <f t="shared" si="0"/>
        <v>2305333</v>
      </c>
      <c r="L10" s="67">
        <f>M10/K10*100</f>
        <v>45.820983996672062</v>
      </c>
      <c r="M10" s="74">
        <f t="shared" si="1"/>
        <v>1056326.2649999999</v>
      </c>
      <c r="N10" s="186">
        <f t="shared" si="2"/>
        <v>72.5</v>
      </c>
      <c r="O10" s="186">
        <f t="shared" si="3"/>
        <v>16.5</v>
      </c>
    </row>
    <row r="11" spans="1:15" ht="23.25" customHeight="1">
      <c r="A11" s="289" t="s">
        <v>4</v>
      </c>
      <c r="B11" s="290">
        <v>16</v>
      </c>
      <c r="C11" s="291">
        <v>1077064</v>
      </c>
      <c r="D11" s="292">
        <f t="shared" ref="D11:D20" si="6">E11/C11*100</f>
        <v>90.628504898501845</v>
      </c>
      <c r="E11" s="291">
        <v>976127</v>
      </c>
      <c r="F11" s="291"/>
      <c r="G11" s="291">
        <v>1154072</v>
      </c>
      <c r="H11" s="293">
        <v>0</v>
      </c>
      <c r="I11" s="291">
        <f t="shared" si="5"/>
        <v>0</v>
      </c>
      <c r="J11" s="290"/>
      <c r="K11" s="291">
        <f t="shared" si="0"/>
        <v>2231136</v>
      </c>
      <c r="L11" s="292">
        <f t="shared" si="4"/>
        <v>43.750224101085728</v>
      </c>
      <c r="M11" s="291">
        <f t="shared" si="1"/>
        <v>976127</v>
      </c>
      <c r="N11" s="186">
        <f t="shared" si="2"/>
        <v>90.628504898501845</v>
      </c>
      <c r="O11" s="186">
        <f t="shared" si="3"/>
        <v>0</v>
      </c>
    </row>
    <row r="12" spans="1:15" ht="23.25" customHeight="1">
      <c r="A12" s="294" t="s">
        <v>34</v>
      </c>
      <c r="B12" s="45">
        <v>7</v>
      </c>
      <c r="C12" s="74">
        <v>880405</v>
      </c>
      <c r="D12" s="67">
        <f t="shared" si="6"/>
        <v>86.032777528523809</v>
      </c>
      <c r="E12" s="74">
        <v>757436.875</v>
      </c>
      <c r="F12" s="74"/>
      <c r="G12" s="74">
        <v>436345</v>
      </c>
      <c r="H12" s="67">
        <f>I12/G12*100</f>
        <v>52.625383584090571</v>
      </c>
      <c r="I12" s="74">
        <v>229628.23</v>
      </c>
      <c r="J12" s="45"/>
      <c r="K12" s="74">
        <f t="shared" si="0"/>
        <v>1316750</v>
      </c>
      <c r="L12" s="67">
        <f t="shared" si="4"/>
        <v>74.962225555344602</v>
      </c>
      <c r="M12" s="74">
        <f>E12+I12</f>
        <v>987065.10499999998</v>
      </c>
      <c r="N12" s="186">
        <f t="shared" si="2"/>
        <v>86.032777528523809</v>
      </c>
      <c r="O12" s="186">
        <f t="shared" si="3"/>
        <v>52.625383584090571</v>
      </c>
    </row>
    <row r="13" spans="1:15" ht="23.25" customHeight="1">
      <c r="A13" s="295" t="s">
        <v>6</v>
      </c>
      <c r="B13" s="45">
        <v>19</v>
      </c>
      <c r="C13" s="75">
        <v>896536</v>
      </c>
      <c r="D13" s="67">
        <f>E13/C13*100</f>
        <v>92.961241935627797</v>
      </c>
      <c r="E13" s="75">
        <v>833431</v>
      </c>
      <c r="F13" s="286"/>
      <c r="G13" s="75">
        <v>593095</v>
      </c>
      <c r="H13" s="67">
        <f>I13/G13*100</f>
        <v>8.8250617523331005</v>
      </c>
      <c r="I13" s="75">
        <v>52341</v>
      </c>
      <c r="J13" s="287"/>
      <c r="K13" s="75">
        <f t="shared" si="0"/>
        <v>1489631</v>
      </c>
      <c r="L13" s="67">
        <f>M13/K13*100</f>
        <v>59.462511185656041</v>
      </c>
      <c r="M13" s="75">
        <f t="shared" si="1"/>
        <v>885772</v>
      </c>
      <c r="N13" s="186">
        <f t="shared" si="2"/>
        <v>92.961241935627797</v>
      </c>
      <c r="O13" s="186">
        <f t="shared" si="3"/>
        <v>8.8250617523331005</v>
      </c>
    </row>
    <row r="14" spans="1:15" ht="23.25" customHeight="1">
      <c r="A14" s="284" t="s">
        <v>31</v>
      </c>
      <c r="B14" s="45">
        <v>18</v>
      </c>
      <c r="C14" s="74">
        <v>777200</v>
      </c>
      <c r="D14" s="67">
        <f t="shared" si="6"/>
        <v>66.059135357694288</v>
      </c>
      <c r="E14" s="74">
        <v>513411.6</v>
      </c>
      <c r="F14" s="287"/>
      <c r="G14" s="74">
        <v>946346</v>
      </c>
      <c r="H14" s="67">
        <f>I14/G14*100</f>
        <v>23.693490541514418</v>
      </c>
      <c r="I14" s="74">
        <v>224222.40000000002</v>
      </c>
      <c r="J14" s="287"/>
      <c r="K14" s="74">
        <f t="shared" si="0"/>
        <v>1723546</v>
      </c>
      <c r="L14" s="67">
        <f t="shared" ref="L14:L20" si="7">M14/K14*100</f>
        <v>42.797465225761314</v>
      </c>
      <c r="M14" s="74">
        <f t="shared" si="1"/>
        <v>737634</v>
      </c>
      <c r="N14" s="186">
        <f t="shared" si="2"/>
        <v>66.059135357694288</v>
      </c>
      <c r="O14" s="186">
        <f t="shared" si="3"/>
        <v>23.693490541514418</v>
      </c>
    </row>
    <row r="15" spans="1:15" ht="23.25" customHeight="1">
      <c r="A15" s="284" t="s">
        <v>214</v>
      </c>
      <c r="B15" s="45">
        <v>10</v>
      </c>
      <c r="C15" s="74">
        <v>1135501</v>
      </c>
      <c r="D15" s="67">
        <f t="shared" si="6"/>
        <v>98.844090846243219</v>
      </c>
      <c r="E15" s="74">
        <v>1122375.6400000001</v>
      </c>
      <c r="F15" s="286"/>
      <c r="G15" s="74">
        <v>454460</v>
      </c>
      <c r="H15" s="67">
        <f>I15/G15*100</f>
        <v>12.133829159882058</v>
      </c>
      <c r="I15" s="74">
        <v>55143.4</v>
      </c>
      <c r="J15" s="287"/>
      <c r="K15" s="74">
        <f t="shared" si="0"/>
        <v>1589961</v>
      </c>
      <c r="L15" s="67">
        <f>M15/K15*100</f>
        <v>74.059617814525012</v>
      </c>
      <c r="M15" s="74">
        <f>E15+I15</f>
        <v>1177519.04</v>
      </c>
      <c r="N15" s="186">
        <f t="shared" si="2"/>
        <v>98.844090846243219</v>
      </c>
      <c r="O15" s="186">
        <f t="shared" si="3"/>
        <v>12.133829159882058</v>
      </c>
    </row>
    <row r="16" spans="1:15" s="14" customFormat="1" ht="23.25" customHeight="1">
      <c r="A16" s="294" t="s">
        <v>9</v>
      </c>
      <c r="B16" s="45">
        <v>15</v>
      </c>
      <c r="C16" s="74">
        <v>799081</v>
      </c>
      <c r="D16" s="67">
        <f t="shared" si="6"/>
        <v>84.545964676922608</v>
      </c>
      <c r="E16" s="74">
        <v>675590.74</v>
      </c>
      <c r="F16" s="74"/>
      <c r="G16" s="74">
        <v>595804</v>
      </c>
      <c r="H16" s="288">
        <v>0</v>
      </c>
      <c r="I16" s="74">
        <f>H16*G16/100</f>
        <v>0</v>
      </c>
      <c r="J16" s="45"/>
      <c r="K16" s="74">
        <f t="shared" si="0"/>
        <v>1394885</v>
      </c>
      <c r="L16" s="67">
        <f t="shared" si="7"/>
        <v>48.433436448165978</v>
      </c>
      <c r="M16" s="74">
        <f>E16+I16</f>
        <v>675590.74</v>
      </c>
      <c r="N16" s="186">
        <f t="shared" si="2"/>
        <v>84.545964676922608</v>
      </c>
      <c r="O16" s="186">
        <f t="shared" si="3"/>
        <v>0</v>
      </c>
    </row>
    <row r="17" spans="1:15" ht="23.25" customHeight="1">
      <c r="A17" s="284" t="s">
        <v>10</v>
      </c>
      <c r="B17" s="45">
        <v>12</v>
      </c>
      <c r="C17" s="74">
        <v>408653</v>
      </c>
      <c r="D17" s="67">
        <f t="shared" si="6"/>
        <v>99.586267566859902</v>
      </c>
      <c r="E17" s="74">
        <v>406962.27</v>
      </c>
      <c r="F17" s="74"/>
      <c r="G17" s="74">
        <v>471221</v>
      </c>
      <c r="H17" s="288">
        <f>I17/G17*100</f>
        <v>1.8048219412971835</v>
      </c>
      <c r="I17" s="74">
        <v>8504.7000000000007</v>
      </c>
      <c r="J17" s="45"/>
      <c r="K17" s="74">
        <f>C17+G17</f>
        <v>879874</v>
      </c>
      <c r="L17" s="67">
        <f>M17/K17*100</f>
        <v>47.218916572145559</v>
      </c>
      <c r="M17" s="74">
        <f>E17+I17</f>
        <v>415466.97000000003</v>
      </c>
      <c r="N17" s="186">
        <f t="shared" si="2"/>
        <v>99.586267566859902</v>
      </c>
      <c r="O17" s="186">
        <f t="shared" si="3"/>
        <v>1.8048219412971835</v>
      </c>
    </row>
    <row r="18" spans="1:15" ht="23.25" customHeight="1">
      <c r="A18" s="284" t="s">
        <v>11</v>
      </c>
      <c r="B18" s="45">
        <v>20</v>
      </c>
      <c r="C18" s="74">
        <v>1452974</v>
      </c>
      <c r="D18" s="67">
        <f t="shared" si="6"/>
        <v>91.228900173024428</v>
      </c>
      <c r="E18" s="74">
        <v>1325532.2</v>
      </c>
      <c r="F18" s="286"/>
      <c r="G18" s="74">
        <v>810721</v>
      </c>
      <c r="H18" s="288">
        <v>0</v>
      </c>
      <c r="I18" s="74">
        <f t="shared" ref="I18" si="8">H18*G18/100</f>
        <v>0</v>
      </c>
      <c r="J18" s="287"/>
      <c r="K18" s="74">
        <f t="shared" si="0"/>
        <v>2263695</v>
      </c>
      <c r="L18" s="67">
        <f t="shared" si="7"/>
        <v>58.556130574127693</v>
      </c>
      <c r="M18" s="74">
        <f t="shared" si="1"/>
        <v>1325532.2</v>
      </c>
      <c r="N18" s="186">
        <f t="shared" si="2"/>
        <v>91.228900173024428</v>
      </c>
      <c r="O18" s="186">
        <f t="shared" si="3"/>
        <v>0</v>
      </c>
    </row>
    <row r="19" spans="1:15" ht="23.25" customHeight="1">
      <c r="A19" s="284" t="s">
        <v>12</v>
      </c>
      <c r="B19" s="45">
        <v>15</v>
      </c>
      <c r="C19" s="74">
        <v>887960</v>
      </c>
      <c r="D19" s="67">
        <f t="shared" si="6"/>
        <v>95</v>
      </c>
      <c r="E19" s="74">
        <v>843562</v>
      </c>
      <c r="F19" s="286"/>
      <c r="G19" s="74">
        <v>314215</v>
      </c>
      <c r="H19" s="67">
        <f>I19/G19*100</f>
        <v>39.628470951418613</v>
      </c>
      <c r="I19" s="74">
        <v>124518.6</v>
      </c>
      <c r="J19" s="287"/>
      <c r="K19" s="74">
        <f>C19+G19</f>
        <v>1202175</v>
      </c>
      <c r="L19" s="67">
        <f t="shared" si="7"/>
        <v>80.527427371222998</v>
      </c>
      <c r="M19" s="74">
        <f t="shared" si="1"/>
        <v>968080.6</v>
      </c>
      <c r="N19" s="186">
        <f t="shared" si="2"/>
        <v>95</v>
      </c>
      <c r="O19" s="186">
        <f t="shared" si="3"/>
        <v>39.628470951418613</v>
      </c>
    </row>
    <row r="20" spans="1:15" ht="23.25" customHeight="1" thickBot="1">
      <c r="A20" s="296" t="s">
        <v>13</v>
      </c>
      <c r="B20" s="68">
        <v>16</v>
      </c>
      <c r="C20" s="74">
        <v>2552125</v>
      </c>
      <c r="D20" s="67">
        <f t="shared" si="6"/>
        <v>96.625142185433717</v>
      </c>
      <c r="E20" s="74">
        <v>2465994.41</v>
      </c>
      <c r="F20" s="297"/>
      <c r="G20" s="74">
        <v>590324</v>
      </c>
      <c r="H20" s="67">
        <f>I20/G20*100</f>
        <v>71.855791057114388</v>
      </c>
      <c r="I20" s="77">
        <v>424181.98</v>
      </c>
      <c r="J20" s="298"/>
      <c r="K20" s="74">
        <f t="shared" si="0"/>
        <v>3142449</v>
      </c>
      <c r="L20" s="76">
        <f t="shared" si="7"/>
        <v>91.972101695206504</v>
      </c>
      <c r="M20" s="74">
        <f>E20+I20</f>
        <v>2890176.39</v>
      </c>
      <c r="N20" s="254">
        <f t="shared" si="2"/>
        <v>96.625142185433717</v>
      </c>
      <c r="O20" s="254">
        <f t="shared" si="3"/>
        <v>71.855791057114388</v>
      </c>
    </row>
    <row r="21" spans="1:15" ht="23.25" customHeight="1" thickTop="1" thickBot="1">
      <c r="A21" s="183" t="s">
        <v>74</v>
      </c>
      <c r="B21" s="107">
        <f>SUM(B5:B20)</f>
        <v>265</v>
      </c>
      <c r="C21" s="108">
        <f>SUM(C5:C20)</f>
        <v>24097329</v>
      </c>
      <c r="D21" s="109">
        <f>E21/C21*100</f>
        <v>90.734130533720148</v>
      </c>
      <c r="E21" s="108">
        <f>SUM(E5:E20)</f>
        <v>21864501.949999999</v>
      </c>
      <c r="F21" s="107"/>
      <c r="G21" s="108">
        <f>SUM(G5:G20)</f>
        <v>11356695</v>
      </c>
      <c r="H21" s="109">
        <f>I21/G21*100</f>
        <v>12.479926158094409</v>
      </c>
      <c r="I21" s="108">
        <f>SUM(I5:I20)</f>
        <v>1417307.15</v>
      </c>
      <c r="J21" s="108"/>
      <c r="K21" s="108">
        <f>SUM(K5:K20)</f>
        <v>35454024</v>
      </c>
      <c r="L21" s="109">
        <f>M21/K21*100</f>
        <v>65.667606870238473</v>
      </c>
      <c r="M21" s="110">
        <f>SUM(M5:M20)</f>
        <v>23281809.099999998</v>
      </c>
      <c r="N21" s="255">
        <f t="shared" si="2"/>
        <v>90.734130533720148</v>
      </c>
      <c r="O21" s="256">
        <f>I21/G21*100</f>
        <v>12.479926158094409</v>
      </c>
    </row>
    <row r="22" spans="1:15" ht="3" customHeight="1" thickTop="1">
      <c r="A22" s="62"/>
      <c r="B22" s="63"/>
      <c r="C22" s="64"/>
      <c r="D22" s="65"/>
      <c r="E22" s="64"/>
      <c r="F22" s="63"/>
      <c r="G22" s="64"/>
      <c r="H22" s="65"/>
      <c r="I22" s="64"/>
      <c r="J22" s="64"/>
      <c r="K22" s="64"/>
      <c r="L22" s="65"/>
      <c r="M22" s="64"/>
    </row>
    <row r="23" spans="1:15" ht="15" customHeight="1">
      <c r="A23" s="361" t="s">
        <v>164</v>
      </c>
      <c r="B23" s="362"/>
      <c r="C23" s="362"/>
      <c r="D23" s="362"/>
      <c r="E23" s="362"/>
      <c r="F23" s="362"/>
      <c r="G23" s="362"/>
      <c r="H23" s="362"/>
      <c r="I23" s="362"/>
      <c r="J23" s="362"/>
      <c r="K23" s="362"/>
      <c r="L23" s="362"/>
      <c r="M23" s="362"/>
    </row>
    <row r="24" spans="1:15" ht="15.75" customHeight="1">
      <c r="A24" s="363" t="s">
        <v>179</v>
      </c>
      <c r="B24" s="360"/>
      <c r="C24" s="360"/>
      <c r="D24" s="360"/>
      <c r="E24" s="360"/>
      <c r="F24" s="360"/>
      <c r="G24" s="360"/>
      <c r="H24" s="360"/>
      <c r="I24" s="360"/>
      <c r="J24" s="360"/>
      <c r="K24" s="360"/>
      <c r="L24" s="360"/>
      <c r="M24" s="360"/>
    </row>
    <row r="25" spans="1:15" ht="36.75" customHeight="1">
      <c r="A25" s="360" t="s">
        <v>239</v>
      </c>
      <c r="B25" s="360"/>
      <c r="C25" s="360"/>
      <c r="D25" s="360"/>
      <c r="E25" s="360"/>
      <c r="F25" s="360"/>
      <c r="G25" s="360"/>
      <c r="H25" s="360"/>
      <c r="I25" s="360"/>
      <c r="J25" s="360"/>
      <c r="K25" s="360"/>
      <c r="L25" s="360"/>
      <c r="M25" s="360"/>
    </row>
    <row r="26" spans="1:15" ht="15.75" customHeight="1">
      <c r="A26" s="342" t="s">
        <v>247</v>
      </c>
      <c r="B26" s="343"/>
      <c r="C26" s="343"/>
      <c r="D26" s="343"/>
      <c r="E26" s="343"/>
      <c r="F26" s="343"/>
      <c r="G26" s="343"/>
      <c r="H26" s="343"/>
      <c r="I26" s="343"/>
      <c r="J26" s="126"/>
      <c r="K26" s="126"/>
      <c r="L26" s="126"/>
      <c r="M26" s="126"/>
    </row>
    <row r="27" spans="1:15" ht="16.5" customHeight="1">
      <c r="A27" s="344" t="s">
        <v>219</v>
      </c>
      <c r="B27" s="344"/>
      <c r="C27" s="344"/>
      <c r="D27" s="344"/>
      <c r="E27" s="344"/>
      <c r="F27" s="344"/>
      <c r="G27" s="344"/>
      <c r="H27" s="344"/>
      <c r="I27" s="344"/>
      <c r="J27" s="126"/>
      <c r="K27" s="126"/>
      <c r="L27" s="126"/>
      <c r="M27" s="126"/>
    </row>
    <row r="28" spans="1:15" ht="4.5" customHeight="1">
      <c r="A28" s="364"/>
      <c r="B28" s="364"/>
      <c r="C28" s="364"/>
      <c r="D28" s="364"/>
      <c r="E28" s="364"/>
      <c r="F28" s="364"/>
      <c r="G28" s="364"/>
      <c r="H28" s="182"/>
      <c r="I28" s="182"/>
      <c r="J28" s="184"/>
      <c r="K28" s="184"/>
      <c r="L28" s="184"/>
      <c r="M28" s="184"/>
    </row>
    <row r="29" spans="1:15" ht="17.25" customHeight="1">
      <c r="A29" s="351" t="s">
        <v>215</v>
      </c>
      <c r="B29" s="351"/>
      <c r="C29" s="351"/>
      <c r="D29" s="352">
        <v>13</v>
      </c>
      <c r="E29" s="352"/>
      <c r="F29" s="352"/>
      <c r="G29" s="352"/>
      <c r="H29" s="352"/>
      <c r="I29" s="352"/>
      <c r="J29" s="352"/>
      <c r="K29" s="352"/>
      <c r="L29" s="352"/>
      <c r="M29" s="352"/>
    </row>
  </sheetData>
  <mergeCells count="16">
    <mergeCell ref="A25:M25"/>
    <mergeCell ref="A29:C29"/>
    <mergeCell ref="D29:M29"/>
    <mergeCell ref="A23:M23"/>
    <mergeCell ref="A24:M24"/>
    <mergeCell ref="A26:I26"/>
    <mergeCell ref="A28:G28"/>
    <mergeCell ref="A27:I27"/>
    <mergeCell ref="A1:M1"/>
    <mergeCell ref="A3:A4"/>
    <mergeCell ref="B3:B4"/>
    <mergeCell ref="C3:E3"/>
    <mergeCell ref="F3:F4"/>
    <mergeCell ref="G3:I3"/>
    <mergeCell ref="J3:J4"/>
    <mergeCell ref="K3:M3"/>
  </mergeCells>
  <printOptions horizontalCentered="1"/>
  <pageMargins left="0.511811023622047" right="0.511811023622047" top="0.59055118110236204" bottom="0.196850393700787" header="0.31496062992126" footer="0.31496062992126"/>
  <pageSetup paperSize="9" scale="90" orientation="landscape" r:id="rId1"/>
  <drawing r:id="rId2"/>
</worksheet>
</file>

<file path=xl/worksheets/sheet3.xml><?xml version="1.0" encoding="utf-8"?>
<worksheet xmlns="http://schemas.openxmlformats.org/spreadsheetml/2006/main" xmlns:r="http://schemas.openxmlformats.org/officeDocument/2006/relationships">
  <sheetPr>
    <tabColor rgb="FF92D050"/>
  </sheetPr>
  <dimension ref="A1:M32"/>
  <sheetViews>
    <sheetView rightToLeft="1" view="pageBreakPreview" topLeftCell="A13" zoomScaleSheetLayoutView="100" workbookViewId="0">
      <selection activeCell="L26" sqref="L26"/>
    </sheetView>
  </sheetViews>
  <sheetFormatPr defaultRowHeight="14.25"/>
  <cols>
    <col min="1" max="1" width="14.875" customWidth="1"/>
    <col min="2" max="2" width="10.75" customWidth="1"/>
    <col min="3" max="3" width="13.875" customWidth="1"/>
    <col min="4" max="4" width="14.875" style="14" customWidth="1"/>
    <col min="5" max="5" width="14.625" customWidth="1"/>
    <col min="6" max="6" width="15.375" customWidth="1"/>
    <col min="7" max="7" width="15" style="1" customWidth="1"/>
    <col min="8" max="8" width="0.75" style="1" customWidth="1"/>
    <col min="9" max="9" width="16.875" style="1" customWidth="1"/>
    <col min="10" max="10" width="16.625" customWidth="1"/>
    <col min="11" max="11" width="10.75" customWidth="1"/>
    <col min="12" max="12" width="11.25" customWidth="1"/>
  </cols>
  <sheetData>
    <row r="1" spans="1:13" ht="20.25" customHeight="1">
      <c r="A1" s="353" t="s">
        <v>198</v>
      </c>
      <c r="B1" s="354"/>
      <c r="C1" s="354"/>
      <c r="D1" s="354"/>
      <c r="E1" s="354"/>
      <c r="F1" s="354"/>
      <c r="G1" s="354"/>
      <c r="H1" s="354"/>
      <c r="I1" s="354"/>
      <c r="J1" s="354"/>
    </row>
    <row r="2" spans="1:13" ht="18.75" customHeight="1" thickBot="1">
      <c r="A2" s="118" t="s">
        <v>153</v>
      </c>
      <c r="B2" s="8"/>
      <c r="C2" s="8"/>
      <c r="D2" s="13"/>
      <c r="E2" s="8"/>
      <c r="F2" s="8"/>
      <c r="G2" s="8"/>
      <c r="H2" s="8"/>
      <c r="I2" s="8"/>
      <c r="J2" s="8"/>
    </row>
    <row r="3" spans="1:13" s="1" customFormat="1" ht="25.5" customHeight="1" thickTop="1">
      <c r="A3" s="347" t="s">
        <v>0</v>
      </c>
      <c r="B3" s="347" t="s">
        <v>26</v>
      </c>
      <c r="C3" s="350" t="s">
        <v>45</v>
      </c>
      <c r="D3" s="350"/>
      <c r="E3" s="350"/>
      <c r="F3" s="347" t="s">
        <v>60</v>
      </c>
      <c r="G3" s="347" t="s">
        <v>61</v>
      </c>
      <c r="H3" s="356"/>
      <c r="I3" s="350" t="s">
        <v>56</v>
      </c>
      <c r="J3" s="350"/>
    </row>
    <row r="4" spans="1:13" ht="30" customHeight="1">
      <c r="A4" s="348"/>
      <c r="B4" s="348"/>
      <c r="C4" s="102" t="s">
        <v>35</v>
      </c>
      <c r="D4" s="102" t="s">
        <v>36</v>
      </c>
      <c r="E4" s="102" t="s">
        <v>17</v>
      </c>
      <c r="F4" s="348"/>
      <c r="G4" s="348"/>
      <c r="H4" s="357"/>
      <c r="I4" s="102" t="s">
        <v>62</v>
      </c>
      <c r="J4" s="102" t="s">
        <v>249</v>
      </c>
    </row>
    <row r="5" spans="1:13" ht="24" customHeight="1">
      <c r="A5" s="284" t="s">
        <v>1</v>
      </c>
      <c r="B5" s="45">
        <v>31</v>
      </c>
      <c r="C5" s="299">
        <v>692773</v>
      </c>
      <c r="D5" s="299">
        <v>236969.59999999998</v>
      </c>
      <c r="E5" s="299">
        <v>0</v>
      </c>
      <c r="F5" s="299">
        <f t="shared" ref="F5:F20" si="0">SUM(C5:E5)</f>
        <v>929742.6</v>
      </c>
      <c r="G5" s="299">
        <f>F5/365</f>
        <v>2547.2399999999998</v>
      </c>
      <c r="H5" s="285"/>
      <c r="I5" s="67">
        <v>0</v>
      </c>
      <c r="J5" s="67">
        <v>0</v>
      </c>
    </row>
    <row r="6" spans="1:13" ht="24" customHeight="1">
      <c r="A6" s="284" t="s">
        <v>2</v>
      </c>
      <c r="B6" s="45">
        <v>12</v>
      </c>
      <c r="C6" s="299">
        <v>292345</v>
      </c>
      <c r="D6" s="299">
        <v>209856</v>
      </c>
      <c r="E6" s="299">
        <v>181</v>
      </c>
      <c r="F6" s="299">
        <f>SUM(C6:E6)</f>
        <v>502382</v>
      </c>
      <c r="G6" s="299">
        <f t="shared" ref="G6:G11" si="1">F6/365</f>
        <v>1376.3890410958904</v>
      </c>
      <c r="H6" s="300"/>
      <c r="I6" s="299">
        <v>0</v>
      </c>
      <c r="J6" s="299">
        <v>0</v>
      </c>
    </row>
    <row r="7" spans="1:13" ht="24" customHeight="1">
      <c r="A7" s="284" t="s">
        <v>3</v>
      </c>
      <c r="B7" s="45">
        <v>22</v>
      </c>
      <c r="C7" s="299">
        <v>586215</v>
      </c>
      <c r="D7" s="299">
        <v>152747.20000000001</v>
      </c>
      <c r="E7" s="299">
        <v>24391</v>
      </c>
      <c r="F7" s="299">
        <f t="shared" si="0"/>
        <v>763353.2</v>
      </c>
      <c r="G7" s="299">
        <f t="shared" si="1"/>
        <v>2091.378630136986</v>
      </c>
      <c r="H7" s="300"/>
      <c r="I7" s="299">
        <v>0</v>
      </c>
      <c r="J7" s="299">
        <v>0</v>
      </c>
      <c r="K7" s="134"/>
    </row>
    <row r="8" spans="1:13" ht="24" customHeight="1">
      <c r="A8" s="284" t="s">
        <v>15</v>
      </c>
      <c r="B8" s="45">
        <v>21</v>
      </c>
      <c r="C8" s="299">
        <v>698706</v>
      </c>
      <c r="D8" s="77">
        <v>1067600</v>
      </c>
      <c r="E8" s="77">
        <v>317336</v>
      </c>
      <c r="F8" s="299">
        <f>SUM(C8:E8)</f>
        <v>2083642</v>
      </c>
      <c r="G8" s="299">
        <f t="shared" si="1"/>
        <v>5708.6082191780824</v>
      </c>
      <c r="H8" s="301"/>
      <c r="I8" s="299">
        <v>0</v>
      </c>
      <c r="J8" s="299">
        <v>0</v>
      </c>
    </row>
    <row r="9" spans="1:13" s="3" customFormat="1" ht="24" customHeight="1">
      <c r="A9" s="284" t="s">
        <v>32</v>
      </c>
      <c r="B9" s="45">
        <v>15</v>
      </c>
      <c r="C9" s="299">
        <v>3019509</v>
      </c>
      <c r="D9" s="299">
        <v>49958.400000000001</v>
      </c>
      <c r="E9" s="299">
        <v>0</v>
      </c>
      <c r="F9" s="299">
        <f t="shared" si="0"/>
        <v>3069467.4</v>
      </c>
      <c r="G9" s="299">
        <f t="shared" si="1"/>
        <v>8409.4997260273976</v>
      </c>
      <c r="H9" s="300"/>
      <c r="I9" s="299">
        <v>0</v>
      </c>
      <c r="J9" s="77">
        <v>0</v>
      </c>
      <c r="K9" s="1"/>
      <c r="L9" s="1"/>
      <c r="M9" s="1"/>
    </row>
    <row r="10" spans="1:13" ht="24" customHeight="1">
      <c r="A10" s="284" t="s">
        <v>33</v>
      </c>
      <c r="B10" s="45">
        <v>16</v>
      </c>
      <c r="C10" s="77">
        <v>510318</v>
      </c>
      <c r="D10" s="77">
        <v>95888</v>
      </c>
      <c r="E10" s="77">
        <v>15200</v>
      </c>
      <c r="F10" s="299">
        <f t="shared" si="0"/>
        <v>621406</v>
      </c>
      <c r="G10" s="299">
        <f t="shared" si="1"/>
        <v>1702.4821917808219</v>
      </c>
      <c r="H10" s="300"/>
      <c r="I10" s="299">
        <v>0</v>
      </c>
      <c r="J10" s="299">
        <v>0</v>
      </c>
      <c r="K10" s="1"/>
      <c r="L10" s="1"/>
      <c r="M10" s="1"/>
    </row>
    <row r="11" spans="1:13" ht="24" customHeight="1">
      <c r="A11" s="284" t="s">
        <v>4</v>
      </c>
      <c r="B11" s="45">
        <v>16</v>
      </c>
      <c r="C11" s="299">
        <v>446356</v>
      </c>
      <c r="D11" s="299">
        <v>195593.60000000001</v>
      </c>
      <c r="E11" s="299">
        <v>989</v>
      </c>
      <c r="F11" s="299">
        <f t="shared" si="0"/>
        <v>642938.6</v>
      </c>
      <c r="G11" s="299">
        <f t="shared" si="1"/>
        <v>1761.4756164383562</v>
      </c>
      <c r="H11" s="300"/>
      <c r="I11" s="299">
        <v>0</v>
      </c>
      <c r="J11" s="299">
        <f>I11*270</f>
        <v>0</v>
      </c>
    </row>
    <row r="12" spans="1:13" ht="24" customHeight="1">
      <c r="A12" s="294" t="s">
        <v>5</v>
      </c>
      <c r="B12" s="45">
        <v>7</v>
      </c>
      <c r="C12" s="299">
        <v>603532</v>
      </c>
      <c r="D12" s="299">
        <v>321760</v>
      </c>
      <c r="E12" s="299">
        <v>7178</v>
      </c>
      <c r="F12" s="299">
        <f t="shared" si="0"/>
        <v>932470</v>
      </c>
      <c r="G12" s="299">
        <f t="shared" ref="G12:G19" si="2">F12/365</f>
        <v>2554.7123287671234</v>
      </c>
      <c r="H12" s="299"/>
      <c r="I12" s="299">
        <v>0</v>
      </c>
      <c r="J12" s="299">
        <v>0</v>
      </c>
      <c r="K12" s="367" t="s">
        <v>216</v>
      </c>
      <c r="L12" s="368"/>
    </row>
    <row r="13" spans="1:13" ht="24" customHeight="1" thickBot="1">
      <c r="A13" s="284" t="s">
        <v>6</v>
      </c>
      <c r="B13" s="45">
        <v>19</v>
      </c>
      <c r="C13" s="302">
        <v>548084</v>
      </c>
      <c r="D13" s="302">
        <v>518587</v>
      </c>
      <c r="E13" s="302">
        <v>16876</v>
      </c>
      <c r="F13" s="302">
        <f>SUM(C13:E13)</f>
        <v>1083547</v>
      </c>
      <c r="G13" s="302">
        <f t="shared" si="2"/>
        <v>2968.6219178082192</v>
      </c>
      <c r="H13" s="302"/>
      <c r="I13" s="302">
        <v>0</v>
      </c>
      <c r="J13" s="302">
        <v>0</v>
      </c>
      <c r="K13" s="59">
        <v>54</v>
      </c>
      <c r="L13" s="60" t="s">
        <v>89</v>
      </c>
    </row>
    <row r="14" spans="1:13" ht="24" customHeight="1" thickBot="1">
      <c r="A14" s="284" t="s">
        <v>7</v>
      </c>
      <c r="B14" s="45">
        <v>18</v>
      </c>
      <c r="C14" s="77">
        <v>802533</v>
      </c>
      <c r="D14" s="77">
        <v>1125556.8</v>
      </c>
      <c r="E14" s="77">
        <v>9222</v>
      </c>
      <c r="F14" s="299">
        <f t="shared" si="0"/>
        <v>1937311.8</v>
      </c>
      <c r="G14" s="299">
        <f t="shared" si="2"/>
        <v>5307.7035616438361</v>
      </c>
      <c r="H14" s="300"/>
      <c r="I14" s="302">
        <v>0</v>
      </c>
      <c r="J14" s="302">
        <v>0</v>
      </c>
      <c r="K14" s="51">
        <v>5</v>
      </c>
      <c r="L14" s="52" t="s">
        <v>69</v>
      </c>
      <c r="M14" s="52" t="s">
        <v>166</v>
      </c>
    </row>
    <row r="15" spans="1:13" ht="24" customHeight="1" thickBot="1">
      <c r="A15" s="284" t="s">
        <v>8</v>
      </c>
      <c r="B15" s="45">
        <v>10</v>
      </c>
      <c r="C15" s="299">
        <v>511500</v>
      </c>
      <c r="D15" s="299">
        <v>322360</v>
      </c>
      <c r="E15" s="299">
        <v>1265</v>
      </c>
      <c r="F15" s="299">
        <f t="shared" si="0"/>
        <v>835125</v>
      </c>
      <c r="G15" s="299">
        <f t="shared" si="2"/>
        <v>2288.0136986301368</v>
      </c>
      <c r="H15" s="300"/>
      <c r="I15" s="299">
        <v>2000</v>
      </c>
      <c r="J15" s="299">
        <f>I15*270</f>
        <v>540000</v>
      </c>
      <c r="K15" s="53">
        <f>K13*K14</f>
        <v>270</v>
      </c>
      <c r="L15" s="54" t="s">
        <v>69</v>
      </c>
      <c r="M15" s="52" t="s">
        <v>167</v>
      </c>
    </row>
    <row r="16" spans="1:13" s="14" customFormat="1" ht="24" customHeight="1">
      <c r="A16" s="294" t="s">
        <v>9</v>
      </c>
      <c r="B16" s="45">
        <v>15</v>
      </c>
      <c r="C16" s="299">
        <v>314319</v>
      </c>
      <c r="D16" s="299">
        <v>216979.20000000001</v>
      </c>
      <c r="E16" s="299">
        <v>2100</v>
      </c>
      <c r="F16" s="299">
        <f t="shared" si="0"/>
        <v>533398.19999999995</v>
      </c>
      <c r="G16" s="299">
        <f t="shared" si="2"/>
        <v>1461.3649315068492</v>
      </c>
      <c r="H16" s="299"/>
      <c r="I16" s="299">
        <v>1000</v>
      </c>
      <c r="J16" s="299">
        <f>I16*270</f>
        <v>270000</v>
      </c>
      <c r="K16" s="369" t="s">
        <v>88</v>
      </c>
      <c r="L16" s="369"/>
    </row>
    <row r="17" spans="1:13" ht="24" customHeight="1">
      <c r="A17" s="284" t="s">
        <v>10</v>
      </c>
      <c r="B17" s="45">
        <v>12</v>
      </c>
      <c r="C17" s="299">
        <v>152444.29999999999</v>
      </c>
      <c r="D17" s="302">
        <v>40208</v>
      </c>
      <c r="E17" s="302">
        <v>641</v>
      </c>
      <c r="F17" s="302">
        <f>SUM(C17:E17)</f>
        <v>193293.3</v>
      </c>
      <c r="G17" s="299">
        <f>F17/365</f>
        <v>529.57068493150678</v>
      </c>
      <c r="H17" s="300"/>
      <c r="I17" s="303">
        <v>4600</v>
      </c>
      <c r="J17" s="302">
        <f>I17*270</f>
        <v>1242000</v>
      </c>
      <c r="K17" s="1"/>
      <c r="L17" s="1"/>
    </row>
    <row r="18" spans="1:13" ht="24" customHeight="1">
      <c r="A18" s="284" t="s">
        <v>11</v>
      </c>
      <c r="B18" s="45">
        <v>20</v>
      </c>
      <c r="C18" s="299">
        <v>666625</v>
      </c>
      <c r="D18" s="299">
        <v>45355.199999999997</v>
      </c>
      <c r="E18" s="299">
        <v>1140</v>
      </c>
      <c r="F18" s="299">
        <f t="shared" si="0"/>
        <v>713120.2</v>
      </c>
      <c r="G18" s="299">
        <f t="shared" si="2"/>
        <v>1953.7539726027396</v>
      </c>
      <c r="H18" s="300"/>
      <c r="I18" s="299">
        <v>0</v>
      </c>
      <c r="J18" s="299">
        <v>0</v>
      </c>
      <c r="K18" s="225"/>
      <c r="L18" s="225"/>
      <c r="M18" s="225"/>
    </row>
    <row r="19" spans="1:13" ht="24" customHeight="1">
      <c r="A19" s="284" t="s">
        <v>12</v>
      </c>
      <c r="B19" s="45">
        <v>15</v>
      </c>
      <c r="C19" s="299">
        <v>286493</v>
      </c>
      <c r="D19" s="299">
        <v>47149</v>
      </c>
      <c r="E19" s="299">
        <v>19656</v>
      </c>
      <c r="F19" s="299">
        <f t="shared" si="0"/>
        <v>353298</v>
      </c>
      <c r="G19" s="299">
        <f t="shared" si="2"/>
        <v>967.93972602739723</v>
      </c>
      <c r="H19" s="300"/>
      <c r="I19" s="299">
        <v>0</v>
      </c>
      <c r="J19" s="299">
        <v>0</v>
      </c>
      <c r="K19" s="225"/>
      <c r="L19" s="225"/>
      <c r="M19" s="225"/>
    </row>
    <row r="20" spans="1:13" ht="24" customHeight="1" thickBot="1">
      <c r="A20" s="296" t="s">
        <v>13</v>
      </c>
      <c r="B20" s="68">
        <v>16</v>
      </c>
      <c r="C20" s="299">
        <v>1041286</v>
      </c>
      <c r="D20" s="98">
        <v>1132688</v>
      </c>
      <c r="E20" s="98">
        <v>266</v>
      </c>
      <c r="F20" s="302">
        <f t="shared" si="0"/>
        <v>2174240</v>
      </c>
      <c r="G20" s="302">
        <f>F20/365</f>
        <v>5956.821917808219</v>
      </c>
      <c r="H20" s="304"/>
      <c r="I20" s="305">
        <v>0</v>
      </c>
      <c r="J20" s="299">
        <v>0</v>
      </c>
      <c r="K20" s="225"/>
      <c r="L20" s="225"/>
      <c r="M20" s="225"/>
    </row>
    <row r="21" spans="1:13" s="1" customFormat="1" ht="24" customHeight="1" thickTop="1" thickBot="1">
      <c r="A21" s="106" t="s">
        <v>74</v>
      </c>
      <c r="B21" s="107">
        <f t="shared" ref="B21:F21" si="3">SUM(B5:B20)</f>
        <v>265</v>
      </c>
      <c r="C21" s="120">
        <f t="shared" si="3"/>
        <v>11173038.300000001</v>
      </c>
      <c r="D21" s="120">
        <f t="shared" si="3"/>
        <v>5779256</v>
      </c>
      <c r="E21" s="120">
        <f t="shared" si="3"/>
        <v>416441</v>
      </c>
      <c r="F21" s="122">
        <f t="shared" si="3"/>
        <v>17368735.299999997</v>
      </c>
      <c r="G21" s="122">
        <f>SUM(G5:G20)</f>
        <v>47585.576164383572</v>
      </c>
      <c r="H21" s="122"/>
      <c r="I21" s="122">
        <f>SUM(I5:I20)</f>
        <v>7600</v>
      </c>
      <c r="J21" s="122">
        <f>SUM(J5:J20)</f>
        <v>2052000</v>
      </c>
      <c r="K21" s="225"/>
      <c r="L21" s="225"/>
      <c r="M21" s="225"/>
    </row>
    <row r="22" spans="1:13" s="1" customFormat="1" ht="7.5" customHeight="1" thickTop="1">
      <c r="A22" s="365"/>
      <c r="B22" s="366"/>
      <c r="C22" s="366"/>
      <c r="D22" s="366"/>
      <c r="E22" s="366"/>
      <c r="F22" s="366"/>
      <c r="G22" s="17"/>
      <c r="H22" s="30"/>
      <c r="I22" s="30"/>
      <c r="J22" s="12"/>
      <c r="K22" s="225"/>
      <c r="L22" s="225"/>
      <c r="M22" s="225"/>
    </row>
    <row r="23" spans="1:13" s="1" customFormat="1" ht="14.25" customHeight="1">
      <c r="A23" s="362" t="s">
        <v>248</v>
      </c>
      <c r="B23" s="362"/>
      <c r="C23" s="362"/>
      <c r="D23" s="362"/>
      <c r="E23" s="362"/>
      <c r="F23" s="187"/>
      <c r="G23" s="187"/>
      <c r="H23" s="187"/>
      <c r="I23" s="187"/>
      <c r="J23" s="187"/>
      <c r="K23" s="225"/>
      <c r="L23" s="225"/>
      <c r="M23" s="225"/>
    </row>
    <row r="24" spans="1:13" s="1" customFormat="1" ht="14.25" customHeight="1">
      <c r="A24" s="338"/>
      <c r="B24" s="338"/>
      <c r="C24" s="338"/>
      <c r="D24" s="338"/>
      <c r="E24" s="338"/>
      <c r="F24" s="187"/>
      <c r="G24" s="187"/>
      <c r="H24" s="187"/>
      <c r="I24" s="187"/>
      <c r="J24" s="187"/>
      <c r="K24" s="225"/>
      <c r="L24" s="225"/>
      <c r="M24" s="225"/>
    </row>
    <row r="25" spans="1:13" s="1" customFormat="1" ht="26.25" customHeight="1">
      <c r="A25" s="342" t="s">
        <v>212</v>
      </c>
      <c r="B25" s="343"/>
      <c r="C25" s="343"/>
      <c r="D25" s="343"/>
      <c r="E25" s="343"/>
      <c r="F25" s="343"/>
      <c r="G25" s="343"/>
      <c r="H25" s="343"/>
      <c r="I25" s="343"/>
      <c r="J25" s="7"/>
      <c r="K25" s="225"/>
      <c r="L25" s="225"/>
      <c r="M25" s="225"/>
    </row>
    <row r="26" spans="1:13" s="1" customFormat="1" ht="16.5" customHeight="1">
      <c r="A26" s="344" t="s">
        <v>135</v>
      </c>
      <c r="B26" s="344"/>
      <c r="C26" s="344"/>
      <c r="D26" s="344"/>
      <c r="E26" s="344"/>
      <c r="F26" s="344"/>
      <c r="G26" s="344"/>
      <c r="H26" s="344"/>
      <c r="I26" s="344"/>
      <c r="J26" s="7"/>
      <c r="K26" s="225"/>
      <c r="L26" s="225"/>
      <c r="M26" s="225"/>
    </row>
    <row r="27" spans="1:13" s="1" customFormat="1" ht="13.5" customHeight="1">
      <c r="A27" s="337"/>
      <c r="B27" s="337"/>
      <c r="C27" s="337"/>
      <c r="D27" s="337"/>
      <c r="E27" s="337"/>
      <c r="F27" s="337"/>
      <c r="G27" s="337"/>
      <c r="H27" s="337"/>
      <c r="I27" s="337"/>
      <c r="J27" s="7"/>
      <c r="K27" s="225"/>
      <c r="L27" s="225"/>
      <c r="M27" s="225"/>
    </row>
    <row r="28" spans="1:13" s="3" customFormat="1" ht="6.75" customHeight="1">
      <c r="A28" s="344"/>
      <c r="B28" s="344"/>
      <c r="C28" s="344"/>
      <c r="D28" s="344"/>
      <c r="E28" s="344"/>
      <c r="F28" s="344"/>
      <c r="G28" s="344"/>
      <c r="H28" s="344"/>
      <c r="I28" s="344"/>
      <c r="J28" s="37"/>
      <c r="K28" s="225"/>
      <c r="L28" s="225"/>
      <c r="M28" s="225"/>
    </row>
    <row r="29" spans="1:13" s="3" customFormat="1" ht="3.75" hidden="1" customHeight="1">
      <c r="A29" s="344" t="s">
        <v>213</v>
      </c>
      <c r="B29" s="344"/>
      <c r="C29" s="344"/>
      <c r="D29" s="344"/>
      <c r="E29" s="344"/>
      <c r="F29" s="344"/>
      <c r="G29" s="344"/>
      <c r="H29" s="344"/>
      <c r="I29" s="344"/>
      <c r="J29" s="37"/>
      <c r="K29" s="225"/>
      <c r="L29" s="225"/>
      <c r="M29" s="225"/>
    </row>
    <row r="30" spans="1:13" ht="18.75" customHeight="1">
      <c r="A30" s="351" t="s">
        <v>27</v>
      </c>
      <c r="B30" s="351"/>
      <c r="C30" s="351"/>
      <c r="D30" s="352">
        <v>14</v>
      </c>
      <c r="E30" s="352"/>
      <c r="F30" s="352"/>
      <c r="G30" s="352"/>
      <c r="H30" s="352"/>
      <c r="I30" s="352"/>
      <c r="J30" s="352"/>
      <c r="K30" s="225"/>
      <c r="L30" s="225"/>
      <c r="M30" s="225"/>
    </row>
    <row r="32" spans="1:13">
      <c r="D32" s="15"/>
    </row>
  </sheetData>
  <mergeCells count="18">
    <mergeCell ref="K12:L12"/>
    <mergeCell ref="A23:E23"/>
    <mergeCell ref="K16:L16"/>
    <mergeCell ref="A30:C30"/>
    <mergeCell ref="A29:I29"/>
    <mergeCell ref="A26:I26"/>
    <mergeCell ref="A1:J1"/>
    <mergeCell ref="D30:J30"/>
    <mergeCell ref="A22:F22"/>
    <mergeCell ref="A3:A4"/>
    <mergeCell ref="B3:B4"/>
    <mergeCell ref="H3:H4"/>
    <mergeCell ref="I3:J3"/>
    <mergeCell ref="A25:I25"/>
    <mergeCell ref="A28:I28"/>
    <mergeCell ref="C3:E3"/>
    <mergeCell ref="F3:F4"/>
    <mergeCell ref="G3:G4"/>
  </mergeCells>
  <printOptions horizontalCentered="1"/>
  <pageMargins left="0.511811023622047" right="0.511811023622047" top="0.59055118110236204" bottom="0" header="0.31496062992126" footer="0.31496062992126"/>
  <pageSetup paperSize="9" scale="90" orientation="landscape" r:id="rId1"/>
</worksheet>
</file>

<file path=xl/worksheets/sheet4.xml><?xml version="1.0" encoding="utf-8"?>
<worksheet xmlns="http://schemas.openxmlformats.org/spreadsheetml/2006/main" xmlns:r="http://schemas.openxmlformats.org/officeDocument/2006/relationships">
  <sheetPr>
    <tabColor rgb="FF92D050"/>
  </sheetPr>
  <dimension ref="A1:I29"/>
  <sheetViews>
    <sheetView rightToLeft="1" view="pageBreakPreview" topLeftCell="A11" zoomScaleSheetLayoutView="100" workbookViewId="0">
      <selection activeCell="J23" sqref="J23"/>
    </sheetView>
  </sheetViews>
  <sheetFormatPr defaultColWidth="9" defaultRowHeight="14.25"/>
  <cols>
    <col min="1" max="1" width="13.25" style="1" customWidth="1"/>
    <col min="2" max="2" width="13.125" style="1" customWidth="1"/>
    <col min="3" max="3" width="15.625" style="1" customWidth="1"/>
    <col min="4" max="4" width="12.875" style="1" customWidth="1"/>
    <col min="5" max="5" width="16" style="1" customWidth="1"/>
    <col min="6" max="6" width="12.625" style="1" customWidth="1"/>
    <col min="7" max="7" width="12.625" style="14" customWidth="1"/>
    <col min="8" max="9" width="12.625" style="1" customWidth="1"/>
    <col min="10" max="16384" width="9" style="1"/>
  </cols>
  <sheetData>
    <row r="1" spans="1:9" ht="27" customHeight="1">
      <c r="A1" s="346" t="s">
        <v>199</v>
      </c>
      <c r="B1" s="346"/>
      <c r="C1" s="346"/>
      <c r="D1" s="346"/>
      <c r="E1" s="346"/>
      <c r="F1" s="346"/>
      <c r="G1" s="346"/>
      <c r="H1" s="346"/>
      <c r="I1" s="346"/>
    </row>
    <row r="2" spans="1:9" ht="21.75" customHeight="1" thickBot="1">
      <c r="A2" s="118" t="s">
        <v>154</v>
      </c>
      <c r="B2" s="8"/>
      <c r="C2" s="8"/>
      <c r="D2" s="8"/>
      <c r="E2" s="8"/>
      <c r="F2" s="8"/>
      <c r="G2" s="13"/>
      <c r="H2" s="8"/>
      <c r="I2" s="8"/>
    </row>
    <row r="3" spans="1:9" ht="28.5" customHeight="1" thickTop="1">
      <c r="A3" s="347" t="s">
        <v>0</v>
      </c>
      <c r="B3" s="350" t="s">
        <v>137</v>
      </c>
      <c r="C3" s="350"/>
      <c r="D3" s="350"/>
      <c r="E3" s="347" t="s">
        <v>60</v>
      </c>
      <c r="F3" s="350" t="s">
        <v>136</v>
      </c>
      <c r="G3" s="350"/>
      <c r="H3" s="350"/>
      <c r="I3" s="347" t="s">
        <v>14</v>
      </c>
    </row>
    <row r="4" spans="1:9" ht="35.25" customHeight="1">
      <c r="A4" s="348"/>
      <c r="B4" s="102" t="s">
        <v>35</v>
      </c>
      <c r="C4" s="102" t="s">
        <v>36</v>
      </c>
      <c r="D4" s="102" t="s">
        <v>17</v>
      </c>
      <c r="E4" s="348"/>
      <c r="F4" s="102" t="s">
        <v>110</v>
      </c>
      <c r="G4" s="102" t="s">
        <v>111</v>
      </c>
      <c r="H4" s="102" t="s">
        <v>112</v>
      </c>
      <c r="I4" s="348"/>
    </row>
    <row r="5" spans="1:9" ht="24" customHeight="1">
      <c r="A5" s="306" t="s">
        <v>1</v>
      </c>
      <c r="B5" s="299">
        <v>692773</v>
      </c>
      <c r="C5" s="299">
        <v>236969.59999999998</v>
      </c>
      <c r="D5" s="299">
        <v>0</v>
      </c>
      <c r="E5" s="307">
        <f t="shared" ref="E5:E20" si="0">SUM(B5:D5)</f>
        <v>929742.6</v>
      </c>
      <c r="F5" s="67">
        <f>B5/E5*100</f>
        <v>74.512343523895751</v>
      </c>
      <c r="G5" s="67">
        <f>C5/E5*100</f>
        <v>25.487656476104242</v>
      </c>
      <c r="H5" s="67">
        <f>D5/E5*100</f>
        <v>0</v>
      </c>
      <c r="I5" s="67">
        <f>SUM(F5:H5)</f>
        <v>100</v>
      </c>
    </row>
    <row r="6" spans="1:9" ht="24" customHeight="1">
      <c r="A6" s="308" t="s">
        <v>2</v>
      </c>
      <c r="B6" s="299">
        <v>292345</v>
      </c>
      <c r="C6" s="299">
        <v>209856</v>
      </c>
      <c r="D6" s="299">
        <v>181</v>
      </c>
      <c r="E6" s="307">
        <f t="shared" si="0"/>
        <v>502382</v>
      </c>
      <c r="F6" s="67">
        <f>B6/E6*100</f>
        <v>58.19177438682118</v>
      </c>
      <c r="G6" s="67">
        <f>C6/E6*100</f>
        <v>41.772197252290091</v>
      </c>
      <c r="H6" s="67">
        <f>D6/E6*100</f>
        <v>3.6028360888726109E-2</v>
      </c>
      <c r="I6" s="67">
        <f>SUM(F6:H6)</f>
        <v>99.999999999999986</v>
      </c>
    </row>
    <row r="7" spans="1:9" ht="24" customHeight="1">
      <c r="A7" s="306" t="s">
        <v>3</v>
      </c>
      <c r="B7" s="299">
        <v>586215</v>
      </c>
      <c r="C7" s="299">
        <v>152747.20000000001</v>
      </c>
      <c r="D7" s="299">
        <v>24391</v>
      </c>
      <c r="E7" s="307">
        <f t="shared" si="0"/>
        <v>763353.2</v>
      </c>
      <c r="F7" s="67">
        <f>B7/E7*100</f>
        <v>76.794726215859185</v>
      </c>
      <c r="G7" s="67">
        <f>C7/E7*100</f>
        <v>20.010029433295102</v>
      </c>
      <c r="H7" s="67">
        <f>D7/E7*100</f>
        <v>3.1952443508457162</v>
      </c>
      <c r="I7" s="67">
        <f>SUM(F7:H7)</f>
        <v>100</v>
      </c>
    </row>
    <row r="8" spans="1:9" ht="24" customHeight="1">
      <c r="A8" s="306" t="s">
        <v>15</v>
      </c>
      <c r="B8" s="299">
        <v>698706</v>
      </c>
      <c r="C8" s="77">
        <v>1067600</v>
      </c>
      <c r="D8" s="77">
        <v>317336</v>
      </c>
      <c r="E8" s="307">
        <f t="shared" si="0"/>
        <v>2083642</v>
      </c>
      <c r="F8" s="67">
        <f>B8/E8*100</f>
        <v>33.532919762607975</v>
      </c>
      <c r="G8" s="67">
        <f>C8/E8*100</f>
        <v>51.23720869515973</v>
      </c>
      <c r="H8" s="67">
        <f>D8/E8*100</f>
        <v>15.229871542232305</v>
      </c>
      <c r="I8" s="67">
        <f t="shared" ref="I8:I21" si="1">SUM(F8:H8)</f>
        <v>100</v>
      </c>
    </row>
    <row r="9" spans="1:9" s="3" customFormat="1" ht="24" customHeight="1">
      <c r="A9" s="306" t="s">
        <v>32</v>
      </c>
      <c r="B9" s="299">
        <v>3019509</v>
      </c>
      <c r="C9" s="299">
        <v>49958.400000000001</v>
      </c>
      <c r="D9" s="299">
        <v>0</v>
      </c>
      <c r="E9" s="307">
        <f t="shared" si="0"/>
        <v>3069467.4</v>
      </c>
      <c r="F9" s="67">
        <f t="shared" ref="F9:F21" si="2">B9/E9*100</f>
        <v>98.372408190424181</v>
      </c>
      <c r="G9" s="67">
        <f t="shared" ref="G9:G21" si="3">C9/E9*100</f>
        <v>1.6275918095758242</v>
      </c>
      <c r="H9" s="67">
        <f t="shared" ref="H9:H21" si="4">D9/E9*100</f>
        <v>0</v>
      </c>
      <c r="I9" s="67">
        <f t="shared" si="1"/>
        <v>100</v>
      </c>
    </row>
    <row r="10" spans="1:9" ht="24" customHeight="1">
      <c r="A10" s="306" t="s">
        <v>33</v>
      </c>
      <c r="B10" s="77">
        <v>510318</v>
      </c>
      <c r="C10" s="77">
        <v>95888</v>
      </c>
      <c r="D10" s="77">
        <v>15200</v>
      </c>
      <c r="E10" s="307">
        <f t="shared" si="0"/>
        <v>621406</v>
      </c>
      <c r="F10" s="67">
        <f t="shared" ref="F10:F15" si="5">B10/E10*100</f>
        <v>82.123120793812745</v>
      </c>
      <c r="G10" s="67">
        <f t="shared" ref="G10:G15" si="6">C10/E10*100</f>
        <v>15.430813349082564</v>
      </c>
      <c r="H10" s="67">
        <f t="shared" ref="H10:H15" si="7">D10/E10*100</f>
        <v>2.4460658571046947</v>
      </c>
      <c r="I10" s="67">
        <f t="shared" si="1"/>
        <v>100.00000000000001</v>
      </c>
    </row>
    <row r="11" spans="1:9" ht="24" customHeight="1">
      <c r="A11" s="308" t="s">
        <v>4</v>
      </c>
      <c r="B11" s="299">
        <v>446356</v>
      </c>
      <c r="C11" s="299">
        <v>195593.60000000001</v>
      </c>
      <c r="D11" s="299">
        <v>989</v>
      </c>
      <c r="E11" s="307">
        <f t="shared" si="0"/>
        <v>642938.6</v>
      </c>
      <c r="F11" s="67">
        <f t="shared" si="5"/>
        <v>69.424358717924235</v>
      </c>
      <c r="G11" s="67">
        <f t="shared" si="6"/>
        <v>30.421816328962052</v>
      </c>
      <c r="H11" s="67">
        <f t="shared" si="7"/>
        <v>0.1538249531137188</v>
      </c>
      <c r="I11" s="67">
        <f t="shared" si="1"/>
        <v>100</v>
      </c>
    </row>
    <row r="12" spans="1:9" ht="24" customHeight="1">
      <c r="A12" s="306" t="s">
        <v>5</v>
      </c>
      <c r="B12" s="299">
        <v>603532</v>
      </c>
      <c r="C12" s="299">
        <v>321760</v>
      </c>
      <c r="D12" s="299">
        <v>7178</v>
      </c>
      <c r="E12" s="307">
        <f t="shared" si="0"/>
        <v>932470</v>
      </c>
      <c r="F12" s="67">
        <f t="shared" si="5"/>
        <v>64.72401256876897</v>
      </c>
      <c r="G12" s="67">
        <f t="shared" si="6"/>
        <v>34.506203952942187</v>
      </c>
      <c r="H12" s="67">
        <f t="shared" si="7"/>
        <v>0.76978347828884575</v>
      </c>
      <c r="I12" s="67">
        <f t="shared" si="1"/>
        <v>100</v>
      </c>
    </row>
    <row r="13" spans="1:9" ht="24" customHeight="1">
      <c r="A13" s="306" t="s">
        <v>6</v>
      </c>
      <c r="B13" s="302">
        <v>548084</v>
      </c>
      <c r="C13" s="302">
        <v>518587</v>
      </c>
      <c r="D13" s="302">
        <v>16876</v>
      </c>
      <c r="E13" s="307">
        <f t="shared" si="0"/>
        <v>1083547</v>
      </c>
      <c r="F13" s="67">
        <f t="shared" si="5"/>
        <v>50.582392826522529</v>
      </c>
      <c r="G13" s="67">
        <f t="shared" si="6"/>
        <v>47.860129740565014</v>
      </c>
      <c r="H13" s="67">
        <f t="shared" si="7"/>
        <v>1.5574774329124625</v>
      </c>
      <c r="I13" s="67">
        <f t="shared" si="1"/>
        <v>100</v>
      </c>
    </row>
    <row r="14" spans="1:9" s="128" customFormat="1" ht="24" customHeight="1">
      <c r="A14" s="306" t="s">
        <v>7</v>
      </c>
      <c r="B14" s="77">
        <v>802533</v>
      </c>
      <c r="C14" s="77">
        <v>1125556.8</v>
      </c>
      <c r="D14" s="77">
        <v>9222</v>
      </c>
      <c r="E14" s="307">
        <f t="shared" si="0"/>
        <v>1937311.8</v>
      </c>
      <c r="F14" s="67">
        <f t="shared" si="5"/>
        <v>41.425081909891844</v>
      </c>
      <c r="G14" s="67">
        <f t="shared" si="6"/>
        <v>58.09889765808478</v>
      </c>
      <c r="H14" s="67">
        <f t="shared" si="7"/>
        <v>0.47602043202338418</v>
      </c>
      <c r="I14" s="67">
        <f t="shared" si="1"/>
        <v>100.00000000000001</v>
      </c>
    </row>
    <row r="15" spans="1:9" ht="24" customHeight="1">
      <c r="A15" s="306" t="s">
        <v>8</v>
      </c>
      <c r="B15" s="299">
        <v>511500</v>
      </c>
      <c r="C15" s="299">
        <v>322360</v>
      </c>
      <c r="D15" s="299">
        <v>1265</v>
      </c>
      <c r="E15" s="307">
        <f t="shared" si="0"/>
        <v>835125</v>
      </c>
      <c r="F15" s="67">
        <f t="shared" si="5"/>
        <v>61.248316120341265</v>
      </c>
      <c r="G15" s="67">
        <f t="shared" si="6"/>
        <v>38.600209549468644</v>
      </c>
      <c r="H15" s="67">
        <f t="shared" si="7"/>
        <v>0.15147433019009129</v>
      </c>
      <c r="I15" s="67">
        <f t="shared" si="1"/>
        <v>100</v>
      </c>
    </row>
    <row r="16" spans="1:9" ht="24" customHeight="1">
      <c r="A16" s="306" t="s">
        <v>9</v>
      </c>
      <c r="B16" s="299">
        <v>314319</v>
      </c>
      <c r="C16" s="299">
        <v>216979.20000000001</v>
      </c>
      <c r="D16" s="299">
        <v>2100</v>
      </c>
      <c r="E16" s="307">
        <f t="shared" si="0"/>
        <v>533398.19999999995</v>
      </c>
      <c r="F16" s="67">
        <f t="shared" ref="F16" si="8">B16/E16*100</f>
        <v>58.927645425125178</v>
      </c>
      <c r="G16" s="67">
        <f t="shared" ref="G16" si="9">C16/E16*100</f>
        <v>40.678652458894696</v>
      </c>
      <c r="H16" s="67">
        <f t="shared" ref="H16" si="10">D16/E16*100</f>
        <v>0.39370211598014393</v>
      </c>
      <c r="I16" s="67">
        <f t="shared" ref="I16" si="11">SUM(F16:H16)</f>
        <v>100.00000000000003</v>
      </c>
    </row>
    <row r="17" spans="1:9" ht="24" customHeight="1">
      <c r="A17" s="306" t="s">
        <v>10</v>
      </c>
      <c r="B17" s="299">
        <v>152444.29999999999</v>
      </c>
      <c r="C17" s="302">
        <v>40208</v>
      </c>
      <c r="D17" s="302">
        <v>641</v>
      </c>
      <c r="E17" s="307">
        <f t="shared" si="0"/>
        <v>193293.3</v>
      </c>
      <c r="F17" s="67">
        <f>B17/E17*100</f>
        <v>78.86683087308252</v>
      </c>
      <c r="G17" s="67">
        <f>C17/E17*100</f>
        <v>20.801548734487955</v>
      </c>
      <c r="H17" s="67">
        <f t="shared" si="4"/>
        <v>0.33162039242953589</v>
      </c>
      <c r="I17" s="67">
        <f t="shared" si="1"/>
        <v>100.00000000000001</v>
      </c>
    </row>
    <row r="18" spans="1:9" ht="24" customHeight="1">
      <c r="A18" s="306" t="s">
        <v>11</v>
      </c>
      <c r="B18" s="299">
        <v>666625</v>
      </c>
      <c r="C18" s="299">
        <v>45355.199999999997</v>
      </c>
      <c r="D18" s="299">
        <v>1140</v>
      </c>
      <c r="E18" s="307">
        <f t="shared" si="0"/>
        <v>713120.2</v>
      </c>
      <c r="F18" s="67">
        <f>B18/E18*100</f>
        <v>93.480033239838107</v>
      </c>
      <c r="G18" s="67">
        <f>C18/E18*100</f>
        <v>6.36010591201876</v>
      </c>
      <c r="H18" s="67">
        <f>D18/E18*100</f>
        <v>0.15986084814313212</v>
      </c>
      <c r="I18" s="67">
        <f t="shared" si="1"/>
        <v>100</v>
      </c>
    </row>
    <row r="19" spans="1:9" ht="24" customHeight="1">
      <c r="A19" s="306" t="s">
        <v>12</v>
      </c>
      <c r="B19" s="299">
        <v>286493</v>
      </c>
      <c r="C19" s="299">
        <v>47149</v>
      </c>
      <c r="D19" s="299">
        <v>19656</v>
      </c>
      <c r="E19" s="307">
        <f t="shared" si="0"/>
        <v>353298</v>
      </c>
      <c r="F19" s="67">
        <f>B19/E19*100</f>
        <v>81.091033631665056</v>
      </c>
      <c r="G19" s="67">
        <f>C19/E19*100</f>
        <v>13.345391142887875</v>
      </c>
      <c r="H19" s="67">
        <f>D19/E19*100</f>
        <v>5.5635752254470736</v>
      </c>
      <c r="I19" s="67">
        <f t="shared" si="1"/>
        <v>100</v>
      </c>
    </row>
    <row r="20" spans="1:9" ht="24" customHeight="1" thickBot="1">
      <c r="A20" s="309" t="s">
        <v>13</v>
      </c>
      <c r="B20" s="299">
        <v>1041286</v>
      </c>
      <c r="C20" s="98">
        <v>1132688</v>
      </c>
      <c r="D20" s="98">
        <v>266</v>
      </c>
      <c r="E20" s="310">
        <f t="shared" si="0"/>
        <v>2174240</v>
      </c>
      <c r="F20" s="67">
        <f>B20/E20*100</f>
        <v>47.891953050261243</v>
      </c>
      <c r="G20" s="67">
        <f>C20/E20*100</f>
        <v>52.095812789756422</v>
      </c>
      <c r="H20" s="67">
        <f>D20/E20*100</f>
        <v>1.2234159982338656E-2</v>
      </c>
      <c r="I20" s="67">
        <v>100</v>
      </c>
    </row>
    <row r="21" spans="1:9" ht="24.75" customHeight="1" thickTop="1" thickBot="1">
      <c r="A21" s="123" t="s">
        <v>74</v>
      </c>
      <c r="B21" s="124">
        <f>SUM(B5:B20)</f>
        <v>11173038.300000001</v>
      </c>
      <c r="C21" s="124">
        <f>SUM(C5:C20)</f>
        <v>5779256</v>
      </c>
      <c r="D21" s="124">
        <f>SUM(D5:D20)</f>
        <v>416441</v>
      </c>
      <c r="E21" s="124">
        <f>SUM(B21:D21)</f>
        <v>17368735.300000001</v>
      </c>
      <c r="F21" s="125">
        <f t="shared" si="2"/>
        <v>64.328450557940158</v>
      </c>
      <c r="G21" s="125">
        <f t="shared" si="3"/>
        <v>33.273902216703135</v>
      </c>
      <c r="H21" s="125">
        <f t="shared" si="4"/>
        <v>2.3976472253567018</v>
      </c>
      <c r="I21" s="125">
        <f t="shared" si="1"/>
        <v>100</v>
      </c>
    </row>
    <row r="22" spans="1:9" ht="9" customHeight="1" thickTop="1">
      <c r="A22" s="89"/>
      <c r="B22" s="89"/>
      <c r="C22" s="89"/>
      <c r="D22" s="89"/>
      <c r="E22" s="89"/>
      <c r="F22" s="89"/>
      <c r="G22" s="89"/>
      <c r="H22" s="89"/>
      <c r="I22" s="89"/>
    </row>
    <row r="23" spans="1:9" ht="17.100000000000001" customHeight="1">
      <c r="A23" s="342" t="s">
        <v>212</v>
      </c>
      <c r="B23" s="343"/>
      <c r="C23" s="343"/>
      <c r="D23" s="343"/>
      <c r="E23" s="343"/>
      <c r="F23" s="343"/>
      <c r="G23" s="343"/>
      <c r="H23" s="343"/>
      <c r="I23" s="127"/>
    </row>
    <row r="24" spans="1:9" s="3" customFormat="1" ht="17.100000000000001" customHeight="1">
      <c r="A24" s="344" t="s">
        <v>135</v>
      </c>
      <c r="B24" s="344"/>
      <c r="C24" s="344"/>
      <c r="D24" s="344"/>
      <c r="E24" s="344"/>
      <c r="F24" s="344"/>
      <c r="G24" s="344"/>
      <c r="H24" s="344"/>
      <c r="I24" s="200"/>
    </row>
    <row r="25" spans="1:9" s="3" customFormat="1" ht="12" customHeight="1">
      <c r="A25" s="344"/>
      <c r="B25" s="344"/>
      <c r="C25" s="344"/>
      <c r="D25" s="344"/>
      <c r="E25" s="344"/>
      <c r="F25" s="344"/>
      <c r="G25" s="344"/>
      <c r="H25" s="344"/>
      <c r="I25" s="193"/>
    </row>
    <row r="26" spans="1:9" s="3" customFormat="1" ht="21" customHeight="1">
      <c r="A26" s="66"/>
      <c r="B26" s="89"/>
      <c r="C26" s="89"/>
      <c r="D26" s="89"/>
      <c r="E26" s="89"/>
      <c r="F26" s="66"/>
      <c r="G26" s="66"/>
      <c r="H26" s="66"/>
      <c r="I26" s="66"/>
    </row>
    <row r="27" spans="1:9" ht="19.5" customHeight="1">
      <c r="A27" s="351" t="s">
        <v>27</v>
      </c>
      <c r="B27" s="351"/>
      <c r="C27" s="351"/>
      <c r="D27" s="351"/>
      <c r="E27" s="351"/>
      <c r="F27" s="351"/>
      <c r="G27" s="352">
        <v>15</v>
      </c>
      <c r="H27" s="352"/>
      <c r="I27" s="352"/>
    </row>
    <row r="29" spans="1:9">
      <c r="G29" s="15"/>
    </row>
  </sheetData>
  <mergeCells count="11">
    <mergeCell ref="A27:F27"/>
    <mergeCell ref="G27:I27"/>
    <mergeCell ref="A1:I1"/>
    <mergeCell ref="A3:A4"/>
    <mergeCell ref="A23:H23"/>
    <mergeCell ref="A24:H24"/>
    <mergeCell ref="A25:H25"/>
    <mergeCell ref="B3:D3"/>
    <mergeCell ref="E3:E4"/>
    <mergeCell ref="I3:I4"/>
    <mergeCell ref="F3:H3"/>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92D050"/>
  </sheetPr>
  <dimension ref="A1:H26"/>
  <sheetViews>
    <sheetView rightToLeft="1" view="pageBreakPreview" topLeftCell="A8" zoomScaleSheetLayoutView="100" workbookViewId="0">
      <selection activeCell="F28" sqref="F28:F29"/>
    </sheetView>
  </sheetViews>
  <sheetFormatPr defaultRowHeight="14.25"/>
  <cols>
    <col min="1" max="1" width="14.125" customWidth="1"/>
    <col min="2" max="2" width="15.375" customWidth="1"/>
    <col min="3" max="3" width="15.875" customWidth="1"/>
    <col min="4" max="4" width="14.375" customWidth="1"/>
    <col min="5" max="5" width="16.625" customWidth="1"/>
    <col min="6" max="6" width="15.625" customWidth="1"/>
    <col min="7" max="7" width="15.125" customWidth="1"/>
  </cols>
  <sheetData>
    <row r="1" spans="1:7" ht="24" customHeight="1">
      <c r="A1" s="353" t="s">
        <v>200</v>
      </c>
      <c r="B1" s="354"/>
      <c r="C1" s="354"/>
      <c r="D1" s="354"/>
      <c r="E1" s="354"/>
      <c r="F1" s="354"/>
      <c r="G1" s="354"/>
    </row>
    <row r="2" spans="1:7" ht="24.75" customHeight="1" thickBot="1">
      <c r="A2" s="118" t="s">
        <v>155</v>
      </c>
      <c r="B2" s="8"/>
      <c r="C2" s="8"/>
      <c r="D2" s="8"/>
      <c r="E2" s="8"/>
      <c r="F2" s="8"/>
      <c r="G2" s="8"/>
    </row>
    <row r="3" spans="1:7" ht="47.25" customHeight="1" thickTop="1">
      <c r="A3" s="105" t="s">
        <v>0</v>
      </c>
      <c r="B3" s="105" t="s">
        <v>75</v>
      </c>
      <c r="C3" s="105" t="s">
        <v>46</v>
      </c>
      <c r="D3" s="105" t="s">
        <v>47</v>
      </c>
      <c r="E3" s="105" t="s">
        <v>144</v>
      </c>
      <c r="F3" s="105" t="s">
        <v>72</v>
      </c>
      <c r="G3" s="105" t="s">
        <v>73</v>
      </c>
    </row>
    <row r="4" spans="1:7" ht="22.5" customHeight="1">
      <c r="A4" s="284" t="s">
        <v>1</v>
      </c>
      <c r="B4" s="74">
        <v>2149590.4</v>
      </c>
      <c r="C4" s="299">
        <v>692773</v>
      </c>
      <c r="D4" s="299">
        <f t="shared" ref="D4:D10" si="0">C4/365</f>
        <v>1898.0082191780823</v>
      </c>
      <c r="E4" s="311">
        <f t="shared" ref="E4:E10" si="1">C4*1000</f>
        <v>692773000</v>
      </c>
      <c r="F4" s="299">
        <f t="shared" ref="F4:F10" si="2">E4/365</f>
        <v>1898008.2191780822</v>
      </c>
      <c r="G4" s="299">
        <f t="shared" ref="G4:G11" si="3">F4/B4</f>
        <v>0.88296273521601243</v>
      </c>
    </row>
    <row r="5" spans="1:7" ht="22.5" customHeight="1">
      <c r="A5" s="284" t="s">
        <v>2</v>
      </c>
      <c r="B5" s="74">
        <v>1253550.7</v>
      </c>
      <c r="C5" s="299">
        <v>292345</v>
      </c>
      <c r="D5" s="312">
        <f t="shared" si="0"/>
        <v>800.94520547945206</v>
      </c>
      <c r="E5" s="74">
        <f t="shared" si="1"/>
        <v>292345000</v>
      </c>
      <c r="F5" s="77">
        <f t="shared" si="2"/>
        <v>800945.20547945204</v>
      </c>
      <c r="G5" s="67">
        <f t="shared" si="3"/>
        <v>0.63894121353005673</v>
      </c>
    </row>
    <row r="6" spans="1:7" ht="22.5" customHeight="1">
      <c r="A6" s="284" t="s">
        <v>3</v>
      </c>
      <c r="B6" s="74">
        <v>784723.49</v>
      </c>
      <c r="C6" s="299">
        <v>586215</v>
      </c>
      <c r="D6" s="312">
        <f t="shared" si="0"/>
        <v>1606.0684931506848</v>
      </c>
      <c r="E6" s="74">
        <f t="shared" si="1"/>
        <v>586215000</v>
      </c>
      <c r="F6" s="77">
        <f t="shared" si="2"/>
        <v>1606068.493150685</v>
      </c>
      <c r="G6" s="67">
        <f t="shared" si="3"/>
        <v>2.0466680475573442</v>
      </c>
    </row>
    <row r="7" spans="1:7" ht="22.5" customHeight="1">
      <c r="A7" s="284" t="s">
        <v>28</v>
      </c>
      <c r="B7" s="74">
        <v>847319.65</v>
      </c>
      <c r="C7" s="77">
        <v>698706</v>
      </c>
      <c r="D7" s="312">
        <f t="shared" si="0"/>
        <v>1914.2630136986302</v>
      </c>
      <c r="E7" s="74">
        <f t="shared" si="1"/>
        <v>698706000</v>
      </c>
      <c r="F7" s="77">
        <f t="shared" si="2"/>
        <v>1914263.01369863</v>
      </c>
      <c r="G7" s="67">
        <f t="shared" si="3"/>
        <v>2.2591981829981518</v>
      </c>
    </row>
    <row r="8" spans="1:7" ht="22.5" customHeight="1">
      <c r="A8" s="284" t="s">
        <v>32</v>
      </c>
      <c r="B8" s="313">
        <v>6151334.5499999998</v>
      </c>
      <c r="C8" s="299">
        <v>3019509</v>
      </c>
      <c r="D8" s="312">
        <f t="shared" si="0"/>
        <v>8272.6273972602739</v>
      </c>
      <c r="E8" s="74">
        <f t="shared" si="1"/>
        <v>3019509000</v>
      </c>
      <c r="F8" s="77">
        <f t="shared" si="2"/>
        <v>8272627.3972602738</v>
      </c>
      <c r="G8" s="67">
        <f t="shared" si="3"/>
        <v>1.3448508335902938</v>
      </c>
    </row>
    <row r="9" spans="1:7" ht="22.5" customHeight="1">
      <c r="A9" s="284" t="s">
        <v>33</v>
      </c>
      <c r="B9" s="311">
        <v>1056326.2649999999</v>
      </c>
      <c r="C9" s="77">
        <v>510318</v>
      </c>
      <c r="D9" s="312">
        <f t="shared" si="0"/>
        <v>1398.131506849315</v>
      </c>
      <c r="E9" s="74">
        <f t="shared" si="1"/>
        <v>510318000</v>
      </c>
      <c r="F9" s="77">
        <f t="shared" si="2"/>
        <v>1398131.506849315</v>
      </c>
      <c r="G9" s="299">
        <f t="shared" si="3"/>
        <v>1.3235792322642996</v>
      </c>
    </row>
    <row r="10" spans="1:7" ht="22.5" customHeight="1">
      <c r="A10" s="284" t="s">
        <v>4</v>
      </c>
      <c r="B10" s="74">
        <v>976127</v>
      </c>
      <c r="C10" s="299">
        <v>446356</v>
      </c>
      <c r="D10" s="312">
        <f t="shared" si="0"/>
        <v>1222.8931506849315</v>
      </c>
      <c r="E10" s="74">
        <f t="shared" si="1"/>
        <v>446356000</v>
      </c>
      <c r="F10" s="77">
        <f t="shared" si="2"/>
        <v>1222893.1506849315</v>
      </c>
      <c r="G10" s="67">
        <f t="shared" si="3"/>
        <v>1.2528012755357976</v>
      </c>
    </row>
    <row r="11" spans="1:7" ht="22.5" customHeight="1">
      <c r="A11" s="284" t="s">
        <v>34</v>
      </c>
      <c r="B11" s="74">
        <v>987065.10499999998</v>
      </c>
      <c r="C11" s="299">
        <v>603532</v>
      </c>
      <c r="D11" s="312">
        <f t="shared" ref="D11:D14" si="4">C11/365</f>
        <v>1653.5123287671233</v>
      </c>
      <c r="E11" s="74">
        <f t="shared" ref="E11:E13" si="5">C11*1000</f>
        <v>603532000</v>
      </c>
      <c r="F11" s="77">
        <f t="shared" ref="F11:F14" si="6">E11/365</f>
        <v>1653512.3287671234</v>
      </c>
      <c r="G11" s="67">
        <f t="shared" si="3"/>
        <v>1.6751806141167593</v>
      </c>
    </row>
    <row r="12" spans="1:7" ht="22.5" customHeight="1">
      <c r="A12" s="284" t="s">
        <v>6</v>
      </c>
      <c r="B12" s="75">
        <v>885772</v>
      </c>
      <c r="C12" s="302">
        <v>548084</v>
      </c>
      <c r="D12" s="314">
        <f t="shared" si="4"/>
        <v>1501.6</v>
      </c>
      <c r="E12" s="75">
        <f t="shared" si="5"/>
        <v>548084000</v>
      </c>
      <c r="F12" s="98">
        <f t="shared" si="6"/>
        <v>1501600</v>
      </c>
      <c r="G12" s="288">
        <f t="shared" ref="G12" si="7">F12/B12</f>
        <v>1.6952443743988295</v>
      </c>
    </row>
    <row r="13" spans="1:7" ht="22.5" customHeight="1">
      <c r="A13" s="284" t="s">
        <v>7</v>
      </c>
      <c r="B13" s="74">
        <v>737634</v>
      </c>
      <c r="C13" s="77">
        <v>802533</v>
      </c>
      <c r="D13" s="312">
        <f t="shared" si="4"/>
        <v>2198.7205479452055</v>
      </c>
      <c r="E13" s="74">
        <f t="shared" si="5"/>
        <v>802533000</v>
      </c>
      <c r="F13" s="77">
        <f>E13/365</f>
        <v>2198720.5479452056</v>
      </c>
      <c r="G13" s="67">
        <f>F13/B13</f>
        <v>2.9807744056608096</v>
      </c>
    </row>
    <row r="14" spans="1:7" ht="22.5" customHeight="1">
      <c r="A14" s="284" t="s">
        <v>8</v>
      </c>
      <c r="B14" s="311">
        <v>1177519.04</v>
      </c>
      <c r="C14" s="299">
        <v>511500</v>
      </c>
      <c r="D14" s="312">
        <f t="shared" si="4"/>
        <v>1401.3698630136987</v>
      </c>
      <c r="E14" s="74">
        <f>C14*1000</f>
        <v>511500000</v>
      </c>
      <c r="F14" s="77">
        <f t="shared" si="6"/>
        <v>1401369.8630136987</v>
      </c>
      <c r="G14" s="67">
        <f>F14/B14</f>
        <v>1.1901037821126856</v>
      </c>
    </row>
    <row r="15" spans="1:7" ht="22.5" customHeight="1">
      <c r="A15" s="284" t="s">
        <v>68</v>
      </c>
      <c r="B15" s="74">
        <v>675590.74</v>
      </c>
      <c r="C15" s="77">
        <v>314319</v>
      </c>
      <c r="D15" s="312">
        <f t="shared" ref="D15" si="8">C15/365</f>
        <v>861.14794520547946</v>
      </c>
      <c r="E15" s="74">
        <f t="shared" ref="E15" si="9">C15*1000</f>
        <v>314319000</v>
      </c>
      <c r="F15" s="77">
        <f>E15/365</f>
        <v>861147.94520547939</v>
      </c>
      <c r="G15" s="67">
        <f>F15/B15</f>
        <v>1.2746591896826167</v>
      </c>
    </row>
    <row r="16" spans="1:7" ht="22.5" customHeight="1">
      <c r="A16" s="284" t="s">
        <v>10</v>
      </c>
      <c r="B16" s="311">
        <v>415466.97000000003</v>
      </c>
      <c r="C16" s="299">
        <v>152444.29999999999</v>
      </c>
      <c r="D16" s="312">
        <f t="shared" ref="D16" si="10">C16/365</f>
        <v>417.65561643835611</v>
      </c>
      <c r="E16" s="74">
        <f t="shared" ref="E16" si="11">C16*1000</f>
        <v>152444300</v>
      </c>
      <c r="F16" s="77">
        <f t="shared" ref="F16" si="12">E16/365</f>
        <v>417655.61643835617</v>
      </c>
      <c r="G16" s="67">
        <f t="shared" ref="G16" si="13">F16/B16</f>
        <v>1.0052679192243756</v>
      </c>
    </row>
    <row r="17" spans="1:8" ht="22.5" customHeight="1">
      <c r="A17" s="284" t="s">
        <v>11</v>
      </c>
      <c r="B17" s="74">
        <v>1325532.2</v>
      </c>
      <c r="C17" s="299">
        <v>666625</v>
      </c>
      <c r="D17" s="77">
        <f t="shared" ref="D17:D19" si="14">C17/365</f>
        <v>1826.3698630136987</v>
      </c>
      <c r="E17" s="74">
        <f t="shared" ref="E17" si="15">C17*1000</f>
        <v>666625000</v>
      </c>
      <c r="F17" s="77">
        <f t="shared" ref="F17" si="16">E17/365</f>
        <v>1826369.8630136987</v>
      </c>
      <c r="G17" s="77">
        <f t="shared" ref="G17:G18" si="17">F17/B17</f>
        <v>1.3778389261412878</v>
      </c>
    </row>
    <row r="18" spans="1:8" ht="22.5" customHeight="1">
      <c r="A18" s="284" t="s">
        <v>12</v>
      </c>
      <c r="B18" s="311">
        <v>968080.6</v>
      </c>
      <c r="C18" s="299">
        <v>286493</v>
      </c>
      <c r="D18" s="312">
        <f t="shared" si="14"/>
        <v>784.91232876712331</v>
      </c>
      <c r="E18" s="74">
        <f t="shared" ref="E18:E20" si="18">C18*1000</f>
        <v>286493000</v>
      </c>
      <c r="F18" s="77">
        <f t="shared" ref="F18:F19" si="19">E18/365</f>
        <v>784912.32876712328</v>
      </c>
      <c r="G18" s="67">
        <f t="shared" si="17"/>
        <v>0.81079233357958347</v>
      </c>
    </row>
    <row r="19" spans="1:8" ht="22.5" customHeight="1" thickBot="1">
      <c r="A19" s="296" t="s">
        <v>13</v>
      </c>
      <c r="B19" s="74">
        <v>2890176.39</v>
      </c>
      <c r="C19" s="299">
        <v>1041286</v>
      </c>
      <c r="D19" s="312">
        <f t="shared" si="14"/>
        <v>2852.8383561643836</v>
      </c>
      <c r="E19" s="74">
        <f t="shared" si="18"/>
        <v>1041286000</v>
      </c>
      <c r="F19" s="77">
        <f t="shared" si="19"/>
        <v>2852838.3561643837</v>
      </c>
      <c r="G19" s="67">
        <f t="shared" ref="G19" si="20">F19/B19</f>
        <v>0.98708105361153531</v>
      </c>
    </row>
    <row r="20" spans="1:8" s="1" customFormat="1" ht="22.5" customHeight="1" thickTop="1" thickBot="1">
      <c r="A20" s="106" t="s">
        <v>74</v>
      </c>
      <c r="B20" s="119">
        <f>SUM(B4:B19)</f>
        <v>23281809.099999998</v>
      </c>
      <c r="C20" s="120">
        <f>SUM(C4:C19)</f>
        <v>11173038.300000001</v>
      </c>
      <c r="D20" s="120">
        <f>C20/365</f>
        <v>30611.063835616442</v>
      </c>
      <c r="E20" s="108">
        <f t="shared" si="18"/>
        <v>11173038300</v>
      </c>
      <c r="F20" s="120">
        <f>SUM(F4:F19)</f>
        <v>30611063.835616443</v>
      </c>
      <c r="G20" s="120">
        <f>F20/B20</f>
        <v>1.314806066149578</v>
      </c>
    </row>
    <row r="21" spans="1:8" s="1" customFormat="1" ht="10.5" customHeight="1" thickTop="1">
      <c r="A21" s="370"/>
      <c r="B21" s="370"/>
      <c r="C21" s="370"/>
      <c r="D21" s="370"/>
      <c r="E21" s="85"/>
      <c r="F21" s="55"/>
      <c r="G21" s="56"/>
    </row>
    <row r="22" spans="1:8" s="1" customFormat="1" ht="15.75" customHeight="1">
      <c r="A22" s="342" t="s">
        <v>212</v>
      </c>
      <c r="B22" s="343"/>
      <c r="C22" s="343"/>
      <c r="D22" s="343"/>
      <c r="E22" s="343"/>
      <c r="F22" s="343"/>
      <c r="G22" s="343"/>
      <c r="H22" s="343"/>
    </row>
    <row r="23" spans="1:8" s="1" customFormat="1" ht="15.75" customHeight="1">
      <c r="A23" s="344" t="s">
        <v>135</v>
      </c>
      <c r="B23" s="344"/>
      <c r="C23" s="344"/>
      <c r="D23" s="344"/>
      <c r="E23" s="344"/>
      <c r="F23" s="344"/>
      <c r="G23" s="344"/>
      <c r="H23" s="344"/>
    </row>
    <row r="24" spans="1:8" s="1" customFormat="1" ht="48" customHeight="1">
      <c r="A24" s="344"/>
      <c r="B24" s="344"/>
      <c r="C24" s="344"/>
      <c r="D24" s="344"/>
      <c r="E24" s="344"/>
      <c r="F24" s="201"/>
      <c r="G24" s="201"/>
      <c r="H24" s="201"/>
    </row>
    <row r="25" spans="1:8" s="1" customFormat="1" ht="15" customHeight="1">
      <c r="A25" s="57"/>
      <c r="B25" s="58"/>
      <c r="C25" s="58"/>
      <c r="D25" s="58"/>
      <c r="E25" s="58"/>
      <c r="F25" s="50"/>
      <c r="G25" s="50"/>
    </row>
    <row r="26" spans="1:8" s="1" customFormat="1" ht="16.5" customHeight="1">
      <c r="A26" s="351" t="s">
        <v>27</v>
      </c>
      <c r="B26" s="351"/>
      <c r="C26" s="351"/>
      <c r="D26" s="352">
        <v>16</v>
      </c>
      <c r="E26" s="352"/>
      <c r="F26" s="352"/>
      <c r="G26" s="352"/>
    </row>
  </sheetData>
  <mergeCells count="7">
    <mergeCell ref="A1:G1"/>
    <mergeCell ref="D26:G26"/>
    <mergeCell ref="A21:D21"/>
    <mergeCell ref="A26:C26"/>
    <mergeCell ref="A22:H22"/>
    <mergeCell ref="A23:H23"/>
    <mergeCell ref="A24:E2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A1:Z21"/>
  <sheetViews>
    <sheetView rightToLeft="1" view="pageBreakPreview" topLeftCell="A7" zoomScaleNormal="80" zoomScaleSheetLayoutView="100" zoomScalePageLayoutView="80" workbookViewId="0">
      <selection activeCell="E21" sqref="E21"/>
    </sheetView>
  </sheetViews>
  <sheetFormatPr defaultColWidth="9" defaultRowHeight="23.25"/>
  <cols>
    <col min="1" max="1" width="5.375" style="18" customWidth="1"/>
    <col min="2" max="2" width="35.75" style="18" customWidth="1"/>
    <col min="3" max="3" width="13.625" style="18" customWidth="1"/>
    <col min="4" max="4" width="12" style="18" customWidth="1"/>
    <col min="5" max="5" width="47.25" style="18" customWidth="1"/>
    <col min="6" max="6" width="4.75" style="155" customWidth="1"/>
    <col min="7" max="7" width="7.125" style="18" customWidth="1"/>
    <col min="8" max="9" width="6.25" style="18" customWidth="1"/>
    <col min="10" max="10" width="6.625" style="18" customWidth="1"/>
    <col min="11" max="11" width="9.875" style="18" customWidth="1"/>
    <col min="12" max="12" width="11.25" style="18" customWidth="1"/>
    <col min="13" max="13" width="5.5" style="18" customWidth="1"/>
    <col min="14" max="14" width="6.25" style="18" customWidth="1"/>
    <col min="15" max="15" width="5.625" style="18" customWidth="1"/>
    <col min="16" max="16" width="11.375" style="18" customWidth="1"/>
    <col min="17" max="17" width="5.625" style="18" customWidth="1"/>
    <col min="18" max="18" width="7.25" style="18" customWidth="1"/>
    <col min="19" max="19" width="6.5" style="18" customWidth="1"/>
    <col min="20" max="20" width="7.125" style="18" customWidth="1"/>
    <col min="21" max="21" width="6.875" style="18" customWidth="1"/>
    <col min="22" max="22" width="6.625" style="18" customWidth="1"/>
    <col min="23" max="16384" width="9" style="18"/>
  </cols>
  <sheetData>
    <row r="1" spans="1:26" ht="33.75" customHeight="1">
      <c r="A1" s="374" t="s">
        <v>201</v>
      </c>
      <c r="B1" s="375"/>
      <c r="C1" s="375"/>
      <c r="D1" s="375"/>
      <c r="E1" s="375"/>
      <c r="F1" s="148"/>
      <c r="Q1" s="33"/>
      <c r="R1" s="33"/>
      <c r="S1" s="33"/>
      <c r="T1" s="33"/>
    </row>
    <row r="2" spans="1:26" ht="27" customHeight="1" thickBot="1">
      <c r="A2" s="376" t="s">
        <v>156</v>
      </c>
      <c r="B2" s="377"/>
      <c r="C2" s="27"/>
      <c r="D2" s="27"/>
      <c r="E2" s="27"/>
      <c r="F2" s="149"/>
      <c r="G2" s="373">
        <v>2021</v>
      </c>
      <c r="H2" s="373"/>
      <c r="I2" s="373"/>
      <c r="J2" s="373"/>
      <c r="K2" s="373"/>
      <c r="L2" s="371" t="s">
        <v>59</v>
      </c>
      <c r="M2" s="371"/>
      <c r="N2" s="371"/>
      <c r="O2" s="371"/>
      <c r="P2" s="371"/>
      <c r="Q2" s="371"/>
      <c r="R2" s="371"/>
      <c r="S2" s="371"/>
      <c r="T2" s="371"/>
      <c r="U2" s="371"/>
      <c r="V2" s="371"/>
    </row>
    <row r="3" spans="1:26" ht="43.5" customHeight="1" thickTop="1">
      <c r="A3" s="111"/>
      <c r="B3" s="112" t="s">
        <v>141</v>
      </c>
      <c r="C3" s="113" t="s">
        <v>20</v>
      </c>
      <c r="D3" s="112" t="s">
        <v>29</v>
      </c>
      <c r="E3" s="113" t="s">
        <v>132</v>
      </c>
      <c r="F3" s="150"/>
      <c r="G3" s="373"/>
      <c r="H3" s="373"/>
      <c r="I3" s="373"/>
      <c r="J3" s="373"/>
      <c r="K3" s="373"/>
      <c r="L3" s="371"/>
      <c r="M3" s="372"/>
      <c r="N3" s="372"/>
      <c r="O3" s="372"/>
      <c r="P3" s="372"/>
      <c r="Q3" s="372"/>
      <c r="R3" s="372"/>
      <c r="S3" s="372"/>
      <c r="T3" s="372"/>
      <c r="U3" s="372"/>
      <c r="V3" s="372"/>
    </row>
    <row r="4" spans="1:26" ht="39.950000000000003" customHeight="1">
      <c r="A4" s="61"/>
      <c r="B4" s="25" t="s">
        <v>50</v>
      </c>
      <c r="C4" s="220">
        <v>13</v>
      </c>
      <c r="D4" s="221">
        <f>C4/16*100</f>
        <v>81.25</v>
      </c>
      <c r="E4" s="315" t="s">
        <v>195</v>
      </c>
      <c r="F4" s="206">
        <v>1</v>
      </c>
      <c r="G4" s="228" t="s">
        <v>1</v>
      </c>
      <c r="H4" s="229" t="s">
        <v>2</v>
      </c>
      <c r="I4" s="229" t="s">
        <v>3</v>
      </c>
      <c r="J4" s="229" t="s">
        <v>165</v>
      </c>
      <c r="K4" s="230" t="s">
        <v>169</v>
      </c>
      <c r="L4" s="231"/>
      <c r="M4" s="229" t="s">
        <v>4</v>
      </c>
      <c r="N4" s="232"/>
      <c r="O4" s="229" t="s">
        <v>6</v>
      </c>
      <c r="P4" s="231"/>
      <c r="Q4" s="229" t="s">
        <v>8</v>
      </c>
      <c r="R4" s="233" t="s">
        <v>9</v>
      </c>
      <c r="S4" s="234" t="s">
        <v>10</v>
      </c>
      <c r="T4" s="235" t="s">
        <v>11</v>
      </c>
      <c r="U4" s="229" t="s">
        <v>12</v>
      </c>
      <c r="V4" s="233" t="s">
        <v>13</v>
      </c>
      <c r="W4" s="164"/>
      <c r="X4" s="33"/>
    </row>
    <row r="5" spans="1:26" s="32" customFormat="1" ht="39.950000000000003" customHeight="1">
      <c r="A5" s="61"/>
      <c r="B5" s="24" t="s">
        <v>51</v>
      </c>
      <c r="C5" s="194">
        <v>15</v>
      </c>
      <c r="D5" s="195">
        <f>C5/16*100</f>
        <v>93.75</v>
      </c>
      <c r="E5" s="277" t="s">
        <v>220</v>
      </c>
      <c r="F5" s="206">
        <v>2</v>
      </c>
      <c r="G5" s="264" t="s">
        <v>1</v>
      </c>
      <c r="H5" s="236" t="s">
        <v>2</v>
      </c>
      <c r="I5" s="236" t="s">
        <v>3</v>
      </c>
      <c r="J5" s="236" t="s">
        <v>165</v>
      </c>
      <c r="K5" s="237" t="s">
        <v>169</v>
      </c>
      <c r="L5" s="238" t="s">
        <v>33</v>
      </c>
      <c r="M5" s="232"/>
      <c r="N5" s="229" t="s">
        <v>5</v>
      </c>
      <c r="O5" s="229" t="s">
        <v>6</v>
      </c>
      <c r="P5" s="229" t="s">
        <v>7</v>
      </c>
      <c r="Q5" s="239" t="s">
        <v>8</v>
      </c>
      <c r="R5" s="233" t="s">
        <v>9</v>
      </c>
      <c r="S5" s="234" t="s">
        <v>10</v>
      </c>
      <c r="T5" s="235" t="s">
        <v>11</v>
      </c>
      <c r="U5" s="229" t="s">
        <v>12</v>
      </c>
      <c r="V5" s="233" t="s">
        <v>13</v>
      </c>
      <c r="W5" s="164"/>
      <c r="X5" s="33"/>
    </row>
    <row r="6" spans="1:26" s="32" customFormat="1" ht="39.950000000000003" customHeight="1">
      <c r="A6" s="61"/>
      <c r="B6" s="24" t="s">
        <v>52</v>
      </c>
      <c r="C6" s="194">
        <v>6</v>
      </c>
      <c r="D6" s="195">
        <f>C6/16*100</f>
        <v>37.5</v>
      </c>
      <c r="E6" s="316" t="s">
        <v>221</v>
      </c>
      <c r="F6" s="206">
        <v>3</v>
      </c>
      <c r="G6" s="265" t="s">
        <v>1</v>
      </c>
      <c r="H6" s="231"/>
      <c r="I6" s="229" t="s">
        <v>3</v>
      </c>
      <c r="J6" s="229" t="s">
        <v>165</v>
      </c>
      <c r="K6" s="240"/>
      <c r="L6" s="241" t="s">
        <v>33</v>
      </c>
      <c r="M6" s="232"/>
      <c r="N6" s="232"/>
      <c r="O6" s="231"/>
      <c r="P6" s="229" t="s">
        <v>7</v>
      </c>
      <c r="Q6" s="229" t="s">
        <v>8</v>
      </c>
      <c r="R6" s="232"/>
      <c r="S6" s="242"/>
      <c r="T6" s="243"/>
      <c r="U6" s="244"/>
      <c r="V6" s="231"/>
      <c r="W6" s="164"/>
      <c r="X6" s="33"/>
      <c r="Y6" s="18"/>
      <c r="Z6" s="18"/>
    </row>
    <row r="7" spans="1:26" s="32" customFormat="1" ht="39.950000000000003" customHeight="1">
      <c r="A7" s="61"/>
      <c r="B7" s="91" t="s">
        <v>138</v>
      </c>
      <c r="C7" s="194">
        <v>2</v>
      </c>
      <c r="D7" s="195">
        <f>C7/16*100</f>
        <v>12.5</v>
      </c>
      <c r="E7" s="277" t="s">
        <v>178</v>
      </c>
      <c r="F7" s="206">
        <v>4</v>
      </c>
      <c r="G7" s="266"/>
      <c r="H7" s="231"/>
      <c r="I7" s="231"/>
      <c r="J7" s="231"/>
      <c r="K7" s="231"/>
      <c r="L7" s="229" t="s">
        <v>33</v>
      </c>
      <c r="M7" s="231"/>
      <c r="N7" s="232"/>
      <c r="O7" s="231"/>
      <c r="P7" s="231"/>
      <c r="Q7" s="232"/>
      <c r="R7" s="232"/>
      <c r="S7" s="245"/>
      <c r="T7" s="235" t="s">
        <v>176</v>
      </c>
      <c r="U7" s="246"/>
      <c r="V7" s="231"/>
      <c r="W7" s="147"/>
      <c r="X7" s="18"/>
      <c r="Y7" s="18"/>
      <c r="Z7" s="18"/>
    </row>
    <row r="8" spans="1:26" s="19" customFormat="1" ht="39.950000000000003" customHeight="1">
      <c r="A8" s="317"/>
      <c r="B8" s="31" t="s">
        <v>240</v>
      </c>
      <c r="C8" s="189">
        <v>0</v>
      </c>
      <c r="D8" s="195">
        <f t="shared" ref="D8:D12" si="0">C8/16*100</f>
        <v>0</v>
      </c>
      <c r="E8" s="223" t="s">
        <v>70</v>
      </c>
      <c r="F8" s="318">
        <v>5</v>
      </c>
      <c r="G8" s="319"/>
      <c r="H8" s="320"/>
      <c r="I8" s="320"/>
      <c r="J8" s="320"/>
      <c r="K8" s="257"/>
      <c r="L8" s="320"/>
      <c r="M8" s="320"/>
      <c r="N8" s="320"/>
      <c r="O8" s="320"/>
      <c r="P8" s="257"/>
      <c r="Q8" s="320"/>
      <c r="R8" s="320"/>
      <c r="S8" s="320"/>
      <c r="T8" s="321"/>
      <c r="U8" s="260"/>
      <c r="V8" s="320"/>
      <c r="W8" s="322"/>
    </row>
    <row r="9" spans="1:26" ht="39.950000000000003" customHeight="1">
      <c r="A9" s="61"/>
      <c r="B9" s="31" t="s">
        <v>139</v>
      </c>
      <c r="C9" s="189">
        <v>0</v>
      </c>
      <c r="D9" s="195">
        <f t="shared" si="0"/>
        <v>0</v>
      </c>
      <c r="E9" s="223" t="s">
        <v>70</v>
      </c>
      <c r="F9" s="206">
        <v>6</v>
      </c>
      <c r="G9" s="249"/>
      <c r="H9" s="231"/>
      <c r="I9" s="231"/>
      <c r="J9" s="231"/>
      <c r="K9" s="247"/>
      <c r="L9" s="232"/>
      <c r="M9" s="231"/>
      <c r="N9" s="231"/>
      <c r="O9" s="231"/>
      <c r="P9" s="248"/>
      <c r="Q9" s="231"/>
      <c r="R9" s="249"/>
      <c r="S9" s="231"/>
      <c r="T9" s="231"/>
      <c r="U9" s="231"/>
      <c r="V9" s="231"/>
      <c r="W9" s="147"/>
    </row>
    <row r="10" spans="1:26" ht="39.950000000000003" customHeight="1">
      <c r="A10" s="61"/>
      <c r="B10" s="31" t="s">
        <v>140</v>
      </c>
      <c r="C10" s="189">
        <v>0</v>
      </c>
      <c r="D10" s="195">
        <f t="shared" si="0"/>
        <v>0</v>
      </c>
      <c r="E10" s="223" t="s">
        <v>70</v>
      </c>
      <c r="F10" s="206">
        <v>7</v>
      </c>
      <c r="G10" s="250"/>
      <c r="H10" s="250"/>
      <c r="I10" s="250"/>
      <c r="J10" s="250"/>
      <c r="K10" s="250"/>
      <c r="L10" s="250"/>
      <c r="M10" s="250"/>
      <c r="N10" s="250"/>
      <c r="O10" s="250"/>
      <c r="P10" s="250"/>
      <c r="Q10" s="231"/>
      <c r="R10" s="250"/>
      <c r="S10" s="250"/>
      <c r="T10" s="250"/>
      <c r="U10" s="250"/>
      <c r="V10" s="250"/>
      <c r="W10" s="147"/>
    </row>
    <row r="11" spans="1:26" ht="39.950000000000003" customHeight="1">
      <c r="A11" s="61"/>
      <c r="B11" s="141" t="s">
        <v>241</v>
      </c>
      <c r="C11" s="189">
        <v>0</v>
      </c>
      <c r="D11" s="195">
        <f t="shared" si="0"/>
        <v>0</v>
      </c>
      <c r="E11" s="214" t="s">
        <v>174</v>
      </c>
      <c r="F11" s="206">
        <v>8</v>
      </c>
      <c r="G11" s="250"/>
      <c r="H11" s="250"/>
      <c r="I11" s="250"/>
      <c r="J11" s="250"/>
      <c r="K11" s="250"/>
      <c r="L11" s="250"/>
      <c r="M11" s="250"/>
      <c r="N11" s="250"/>
      <c r="O11" s="250"/>
      <c r="P11" s="250"/>
      <c r="Q11" s="231"/>
      <c r="R11" s="250"/>
      <c r="S11" s="250"/>
      <c r="T11" s="250"/>
      <c r="U11" s="250"/>
      <c r="V11" s="250"/>
      <c r="W11" s="147"/>
    </row>
    <row r="12" spans="1:26" ht="39.950000000000003" customHeight="1" thickBot="1">
      <c r="A12" s="47"/>
      <c r="B12" s="26" t="s">
        <v>41</v>
      </c>
      <c r="C12" s="218">
        <v>1</v>
      </c>
      <c r="D12" s="219">
        <f t="shared" si="0"/>
        <v>6.25</v>
      </c>
      <c r="E12" s="278" t="s">
        <v>8</v>
      </c>
      <c r="F12" s="206">
        <v>9</v>
      </c>
      <c r="G12" s="250"/>
      <c r="H12" s="250"/>
      <c r="I12" s="250"/>
      <c r="J12" s="250"/>
      <c r="K12" s="250"/>
      <c r="L12" s="250"/>
      <c r="M12" s="250"/>
      <c r="N12" s="250"/>
      <c r="O12" s="250"/>
      <c r="P12" s="250"/>
      <c r="Q12" s="229" t="s">
        <v>8</v>
      </c>
      <c r="R12" s="250"/>
      <c r="S12" s="250"/>
      <c r="T12" s="250"/>
      <c r="U12" s="250"/>
      <c r="V12" s="250"/>
      <c r="W12" s="147"/>
    </row>
    <row r="13" spans="1:26" ht="9.75" customHeight="1" thickTop="1">
      <c r="B13" s="20"/>
      <c r="C13" s="42"/>
      <c r="D13" s="43"/>
      <c r="E13" s="44"/>
      <c r="F13" s="151"/>
      <c r="G13" s="147"/>
      <c r="H13" s="147"/>
      <c r="I13" s="147"/>
      <c r="J13" s="147"/>
      <c r="K13" s="147"/>
      <c r="L13" s="147"/>
      <c r="M13" s="147"/>
      <c r="N13" s="147"/>
      <c r="O13" s="147"/>
      <c r="P13" s="147"/>
      <c r="Q13" s="147"/>
      <c r="R13" s="147"/>
      <c r="S13" s="147"/>
      <c r="T13" s="147"/>
      <c r="U13" s="147"/>
      <c r="V13" s="147"/>
      <c r="W13" s="147"/>
    </row>
    <row r="14" spans="1:26" ht="29.25" customHeight="1">
      <c r="A14" s="378" t="s">
        <v>183</v>
      </c>
      <c r="B14" s="378"/>
      <c r="C14" s="378"/>
      <c r="D14" s="378"/>
      <c r="E14" s="378"/>
      <c r="F14" s="152"/>
      <c r="G14" s="147"/>
      <c r="H14" s="147"/>
      <c r="I14" s="147"/>
      <c r="J14" s="147"/>
      <c r="K14" s="147"/>
      <c r="L14" s="147"/>
      <c r="M14" s="147"/>
      <c r="N14" s="147"/>
      <c r="O14" s="147"/>
      <c r="P14" s="147"/>
      <c r="Q14" s="147"/>
      <c r="R14" s="147"/>
      <c r="S14" s="147"/>
      <c r="T14" s="147"/>
      <c r="U14" s="147"/>
      <c r="V14" s="147"/>
      <c r="W14" s="147"/>
    </row>
    <row r="15" spans="1:26" ht="12" customHeight="1">
      <c r="A15" s="138"/>
      <c r="B15" s="138"/>
      <c r="C15" s="138"/>
      <c r="D15" s="138"/>
      <c r="E15" s="138"/>
      <c r="F15" s="153"/>
    </row>
    <row r="16" spans="1:26" ht="18" customHeight="1">
      <c r="A16" s="342" t="s">
        <v>212</v>
      </c>
      <c r="B16" s="343"/>
      <c r="C16" s="343"/>
      <c r="D16" s="343"/>
      <c r="E16" s="343"/>
      <c r="F16" s="343"/>
      <c r="G16" s="343"/>
      <c r="H16" s="343"/>
      <c r="I16" s="343"/>
    </row>
    <row r="17" spans="1:9" ht="18" customHeight="1">
      <c r="A17" s="344" t="s">
        <v>135</v>
      </c>
      <c r="B17" s="344"/>
      <c r="C17" s="344"/>
      <c r="D17" s="344"/>
      <c r="E17" s="344"/>
      <c r="F17" s="344"/>
      <c r="G17" s="344"/>
      <c r="H17" s="344"/>
      <c r="I17" s="344"/>
    </row>
    <row r="18" spans="1:9" ht="19.5" customHeight="1">
      <c r="A18" s="344"/>
      <c r="B18" s="344"/>
      <c r="C18" s="344"/>
      <c r="D18" s="344"/>
      <c r="E18" s="344"/>
      <c r="F18" s="344"/>
      <c r="G18" s="344"/>
      <c r="H18" s="344"/>
      <c r="I18" s="344"/>
    </row>
    <row r="19" spans="1:9" s="19" customFormat="1" ht="8.25" customHeight="1">
      <c r="B19" s="22"/>
      <c r="C19" s="22"/>
      <c r="D19" s="22"/>
      <c r="E19" s="22"/>
      <c r="F19" s="154"/>
    </row>
    <row r="20" spans="1:9" s="19" customFormat="1" ht="15.75" customHeight="1">
      <c r="B20" s="22"/>
      <c r="C20" s="22"/>
      <c r="D20" s="22"/>
      <c r="E20" s="22"/>
      <c r="F20" s="154"/>
    </row>
    <row r="21" spans="1:9" ht="25.5" customHeight="1">
      <c r="A21" s="351" t="s">
        <v>27</v>
      </c>
      <c r="B21" s="351"/>
      <c r="C21" s="351"/>
      <c r="D21" s="351"/>
      <c r="E21" s="340">
        <v>17</v>
      </c>
      <c r="F21" s="149"/>
    </row>
  </sheetData>
  <mergeCells count="9">
    <mergeCell ref="L2:V3"/>
    <mergeCell ref="G2:K3"/>
    <mergeCell ref="A1:E1"/>
    <mergeCell ref="A2:B2"/>
    <mergeCell ref="A21:D21"/>
    <mergeCell ref="A14:E14"/>
    <mergeCell ref="A16:I16"/>
    <mergeCell ref="A17:I17"/>
    <mergeCell ref="A18:I18"/>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rgb="FF92D050"/>
  </sheetPr>
  <dimension ref="A1:J22"/>
  <sheetViews>
    <sheetView rightToLeft="1" view="pageBreakPreview" topLeftCell="A7" zoomScaleNormal="80" zoomScaleSheetLayoutView="100" zoomScalePageLayoutView="80" workbookViewId="0">
      <selection activeCell="F21" sqref="F21"/>
    </sheetView>
  </sheetViews>
  <sheetFormatPr defaultColWidth="9" defaultRowHeight="14.25"/>
  <cols>
    <col min="1" max="1" width="7" style="18" customWidth="1"/>
    <col min="2" max="2" width="25.375" style="18" customWidth="1"/>
    <col min="3" max="3" width="18" style="18" customWidth="1"/>
    <col min="4" max="4" width="17.875" style="18" customWidth="1"/>
    <col min="5" max="5" width="28.125" style="18" customWidth="1"/>
    <col min="6" max="16384" width="9" style="18"/>
  </cols>
  <sheetData>
    <row r="1" spans="1:10" ht="39" customHeight="1">
      <c r="A1" s="374" t="s">
        <v>242</v>
      </c>
      <c r="B1" s="374"/>
      <c r="C1" s="374"/>
      <c r="D1" s="374"/>
      <c r="E1" s="374"/>
    </row>
    <row r="2" spans="1:10" ht="33" customHeight="1" thickBot="1">
      <c r="A2" s="379" t="s">
        <v>157</v>
      </c>
      <c r="B2" s="379"/>
      <c r="C2" s="27"/>
      <c r="D2" s="27"/>
      <c r="E2" s="27"/>
    </row>
    <row r="3" spans="1:10" ht="43.5" customHeight="1" thickTop="1">
      <c r="A3" s="111"/>
      <c r="B3" s="131" t="s">
        <v>48</v>
      </c>
      <c r="C3" s="131" t="s">
        <v>20</v>
      </c>
      <c r="D3" s="131" t="s">
        <v>29</v>
      </c>
      <c r="E3" s="131" t="s">
        <v>132</v>
      </c>
    </row>
    <row r="4" spans="1:10" ht="39.950000000000003" customHeight="1">
      <c r="A4" s="61"/>
      <c r="B4" s="20" t="s">
        <v>37</v>
      </c>
      <c r="C4" s="215">
        <v>0</v>
      </c>
      <c r="D4" s="216">
        <f>C4/2*100</f>
        <v>0</v>
      </c>
      <c r="E4" s="188" t="s">
        <v>70</v>
      </c>
      <c r="J4" s="136"/>
    </row>
    <row r="5" spans="1:10" ht="39.950000000000003" customHeight="1">
      <c r="A5" s="46"/>
      <c r="B5" s="23" t="s">
        <v>38</v>
      </c>
      <c r="C5" s="194">
        <v>0</v>
      </c>
      <c r="D5" s="195">
        <f>C5/3*100</f>
        <v>0</v>
      </c>
      <c r="E5" s="212" t="s">
        <v>70</v>
      </c>
    </row>
    <row r="6" spans="1:10" ht="39.950000000000003" customHeight="1">
      <c r="A6" s="46"/>
      <c r="B6" s="23" t="s">
        <v>39</v>
      </c>
      <c r="C6" s="194">
        <v>3</v>
      </c>
      <c r="D6" s="217">
        <f>C6/3*100</f>
        <v>100</v>
      </c>
      <c r="E6" s="227" t="s">
        <v>218</v>
      </c>
    </row>
    <row r="7" spans="1:10" ht="39.950000000000003" customHeight="1">
      <c r="A7" s="46"/>
      <c r="B7" s="23" t="s">
        <v>40</v>
      </c>
      <c r="C7" s="194">
        <v>0</v>
      </c>
      <c r="D7" s="195">
        <v>0</v>
      </c>
      <c r="E7" s="212" t="s">
        <v>70</v>
      </c>
    </row>
    <row r="8" spans="1:10" ht="39.950000000000003" customHeight="1" thickBot="1">
      <c r="A8" s="47"/>
      <c r="B8" s="132" t="s">
        <v>41</v>
      </c>
      <c r="C8" s="218">
        <v>0</v>
      </c>
      <c r="D8" s="219">
        <f>C8/2*100</f>
        <v>0</v>
      </c>
      <c r="E8" s="213" t="s">
        <v>70</v>
      </c>
    </row>
    <row r="9" spans="1:10" ht="39.950000000000003" customHeight="1" thickTop="1" thickBot="1">
      <c r="A9" s="380" t="s">
        <v>244</v>
      </c>
      <c r="B9" s="380"/>
      <c r="C9" s="181">
        <v>3</v>
      </c>
      <c r="D9" s="336"/>
      <c r="E9" s="226" t="s">
        <v>217</v>
      </c>
    </row>
    <row r="10" spans="1:10" ht="18" customHeight="1" thickTop="1">
      <c r="B10" s="20"/>
      <c r="C10" s="42"/>
      <c r="D10" s="43"/>
      <c r="E10" s="44"/>
    </row>
    <row r="11" spans="1:10" ht="27.75" customHeight="1">
      <c r="A11" s="342" t="s">
        <v>212</v>
      </c>
      <c r="B11" s="343"/>
      <c r="C11" s="343"/>
      <c r="D11" s="343"/>
      <c r="E11" s="343"/>
      <c r="F11" s="343"/>
      <c r="G11" s="343"/>
      <c r="H11" s="343"/>
      <c r="I11" s="343"/>
    </row>
    <row r="12" spans="1:10" ht="24.75" customHeight="1">
      <c r="A12" s="344" t="s">
        <v>135</v>
      </c>
      <c r="B12" s="344"/>
      <c r="C12" s="344"/>
      <c r="D12" s="344"/>
      <c r="E12" s="344"/>
      <c r="F12" s="344"/>
      <c r="G12" s="344"/>
      <c r="H12" s="344"/>
      <c r="I12" s="344"/>
    </row>
    <row r="13" spans="1:10" ht="27" customHeight="1">
      <c r="A13" s="344"/>
      <c r="B13" s="344"/>
      <c r="C13" s="344"/>
      <c r="D13" s="344"/>
      <c r="E13" s="344"/>
      <c r="F13" s="344"/>
      <c r="G13" s="344"/>
      <c r="H13" s="344"/>
      <c r="I13" s="344"/>
    </row>
    <row r="14" spans="1:10" ht="27" customHeight="1">
      <c r="B14" s="20"/>
      <c r="C14" s="28"/>
      <c r="D14" s="29"/>
      <c r="E14" s="20"/>
    </row>
    <row r="15" spans="1:10" ht="30" customHeight="1">
      <c r="F15" s="35"/>
      <c r="G15" s="35"/>
    </row>
    <row r="16" spans="1:10" ht="30" customHeight="1">
      <c r="F16" s="38"/>
      <c r="G16" s="37"/>
    </row>
    <row r="17" spans="1:5" s="19" customFormat="1" ht="15.75" customHeight="1">
      <c r="B17" s="22"/>
      <c r="C17" s="22"/>
      <c r="D17" s="22"/>
      <c r="E17" s="22"/>
    </row>
    <row r="18" spans="1:5" s="19" customFormat="1" ht="26.25" customHeight="1">
      <c r="B18" s="22"/>
      <c r="C18" s="22"/>
      <c r="D18" s="22"/>
      <c r="E18" s="22"/>
    </row>
    <row r="19" spans="1:5" s="19" customFormat="1" ht="15.75" customHeight="1">
      <c r="B19" s="22"/>
      <c r="C19" s="22"/>
      <c r="D19" s="22"/>
      <c r="E19" s="22"/>
    </row>
    <row r="20" spans="1:5" ht="24.75" customHeight="1">
      <c r="A20" s="351" t="s">
        <v>27</v>
      </c>
      <c r="B20" s="351"/>
      <c r="C20" s="351"/>
      <c r="D20" s="351"/>
      <c r="E20" s="39">
        <v>18</v>
      </c>
    </row>
    <row r="21" spans="1:5" ht="13.5" customHeight="1"/>
    <row r="22" spans="1:5" ht="13.5" customHeight="1"/>
  </sheetData>
  <mergeCells count="7">
    <mergeCell ref="A1:E1"/>
    <mergeCell ref="A2:B2"/>
    <mergeCell ref="A20:D20"/>
    <mergeCell ref="A9:B9"/>
    <mergeCell ref="A11:I11"/>
    <mergeCell ref="A12:I12"/>
    <mergeCell ref="A13:I13"/>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92D050"/>
  </sheetPr>
  <dimension ref="A1:AT24"/>
  <sheetViews>
    <sheetView rightToLeft="1" tabSelected="1" view="pageBreakPreview" topLeftCell="A4" zoomScaleNormal="80" zoomScaleSheetLayoutView="100" zoomScalePageLayoutView="80" workbookViewId="0">
      <selection activeCell="F12" sqref="F12:G13"/>
    </sheetView>
  </sheetViews>
  <sheetFormatPr defaultColWidth="9" defaultRowHeight="14.25"/>
  <cols>
    <col min="1" max="1" width="6.125" style="18" customWidth="1"/>
    <col min="2" max="2" width="42" style="18" customWidth="1"/>
    <col min="3" max="3" width="16.625" style="18" customWidth="1"/>
    <col min="4" max="4" width="14.75" style="18" customWidth="1"/>
    <col min="5" max="5" width="27" style="18" customWidth="1"/>
    <col min="6" max="6" width="9" style="18"/>
    <col min="7" max="7" width="11.375" style="18" bestFit="1" customWidth="1"/>
    <col min="8" max="16384" width="9" style="18"/>
  </cols>
  <sheetData>
    <row r="1" spans="1:46" ht="23.25" customHeight="1">
      <c r="A1" s="374" t="s">
        <v>246</v>
      </c>
      <c r="B1" s="375"/>
      <c r="C1" s="375"/>
      <c r="D1" s="375"/>
      <c r="E1" s="375"/>
    </row>
    <row r="2" spans="1:46" ht="27.75" customHeight="1" thickBot="1">
      <c r="A2" s="376" t="s">
        <v>158</v>
      </c>
      <c r="B2" s="377"/>
      <c r="C2" s="27"/>
      <c r="D2" s="27"/>
      <c r="E2" s="27"/>
    </row>
    <row r="3" spans="1:46" ht="43.5" customHeight="1" thickTop="1">
      <c r="A3" s="111"/>
      <c r="B3" s="112" t="s">
        <v>142</v>
      </c>
      <c r="C3" s="113" t="s">
        <v>20</v>
      </c>
      <c r="D3" s="112" t="s">
        <v>29</v>
      </c>
      <c r="E3" s="129" t="s">
        <v>132</v>
      </c>
      <c r="H3" s="381" t="s">
        <v>210</v>
      </c>
      <c r="I3" s="381"/>
      <c r="J3" s="381"/>
    </row>
    <row r="4" spans="1:46" ht="35.1" customHeight="1">
      <c r="A4" s="61"/>
      <c r="B4" s="25" t="s">
        <v>53</v>
      </c>
      <c r="C4" s="220">
        <v>0</v>
      </c>
      <c r="D4" s="221">
        <f>C4/1*100</f>
        <v>0</v>
      </c>
      <c r="E4" s="212" t="s">
        <v>70</v>
      </c>
      <c r="H4" s="381"/>
      <c r="I4" s="381"/>
      <c r="J4" s="381"/>
    </row>
    <row r="5" spans="1:46" s="32" customFormat="1" ht="35.1" customHeight="1">
      <c r="A5" s="46"/>
      <c r="B5" s="24" t="s">
        <v>54</v>
      </c>
      <c r="C5" s="194">
        <v>3</v>
      </c>
      <c r="D5" s="195">
        <f>C5/3*100</f>
        <v>100</v>
      </c>
      <c r="E5" s="227" t="s">
        <v>217</v>
      </c>
      <c r="F5" s="33"/>
      <c r="G5" s="18"/>
      <c r="H5" s="381"/>
      <c r="I5" s="381"/>
      <c r="J5" s="381"/>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row>
    <row r="6" spans="1:46" s="32" customFormat="1" ht="35.1" customHeight="1">
      <c r="A6" s="46"/>
      <c r="B6" s="24" t="s">
        <v>52</v>
      </c>
      <c r="C6" s="194">
        <v>0</v>
      </c>
      <c r="D6" s="195">
        <f t="shared" ref="D6:D8" si="0">C6/2*100</f>
        <v>0</v>
      </c>
      <c r="E6" s="212" t="s">
        <v>70</v>
      </c>
      <c r="F6" s="33"/>
      <c r="G6" s="18"/>
      <c r="H6" s="381"/>
      <c r="I6" s="381"/>
      <c r="J6" s="381"/>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row>
    <row r="7" spans="1:46" s="32" customFormat="1" ht="35.1" customHeight="1">
      <c r="A7" s="46"/>
      <c r="B7" s="92" t="s">
        <v>143</v>
      </c>
      <c r="C7" s="194">
        <v>0</v>
      </c>
      <c r="D7" s="195">
        <f t="shared" si="0"/>
        <v>0</v>
      </c>
      <c r="E7" s="212" t="s">
        <v>70</v>
      </c>
      <c r="F7" s="33"/>
      <c r="G7" s="18"/>
      <c r="H7" s="381"/>
      <c r="I7" s="381"/>
      <c r="J7" s="381"/>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row>
    <row r="8" spans="1:46" ht="35.1" customHeight="1">
      <c r="A8" s="46"/>
      <c r="B8" s="31" t="s">
        <v>180</v>
      </c>
      <c r="C8" s="189">
        <v>0</v>
      </c>
      <c r="D8" s="195">
        <f t="shared" si="0"/>
        <v>0</v>
      </c>
      <c r="E8" s="223" t="s">
        <v>70</v>
      </c>
      <c r="F8" s="33"/>
      <c r="H8" s="381"/>
      <c r="I8" s="381"/>
      <c r="J8" s="381"/>
    </row>
    <row r="9" spans="1:46" ht="35.1" customHeight="1">
      <c r="A9" s="46"/>
      <c r="B9" s="31" t="s">
        <v>245</v>
      </c>
      <c r="C9" s="189">
        <v>1</v>
      </c>
      <c r="D9" s="195">
        <f>C9/3*100</f>
        <v>33.333333333333329</v>
      </c>
      <c r="E9" s="223" t="s">
        <v>251</v>
      </c>
      <c r="F9" s="33"/>
      <c r="G9" s="33"/>
      <c r="H9" s="381"/>
      <c r="I9" s="381"/>
      <c r="J9" s="381"/>
    </row>
    <row r="10" spans="1:46" ht="35.1" customHeight="1">
      <c r="A10" s="46"/>
      <c r="B10" s="31" t="s">
        <v>55</v>
      </c>
      <c r="C10" s="189">
        <v>0</v>
      </c>
      <c r="D10" s="222">
        <v>0</v>
      </c>
      <c r="E10" s="223" t="s">
        <v>70</v>
      </c>
      <c r="H10" s="381"/>
      <c r="I10" s="381"/>
      <c r="J10" s="381"/>
    </row>
    <row r="11" spans="1:46" ht="35.1" customHeight="1">
      <c r="A11" s="46"/>
      <c r="B11" s="31" t="s">
        <v>241</v>
      </c>
      <c r="C11" s="189">
        <v>0</v>
      </c>
      <c r="D11" s="222">
        <v>0</v>
      </c>
      <c r="E11" s="223" t="s">
        <v>70</v>
      </c>
      <c r="H11" s="381"/>
      <c r="I11" s="381"/>
      <c r="J11" s="381"/>
    </row>
    <row r="12" spans="1:46" ht="35.1" customHeight="1">
      <c r="A12" s="46"/>
      <c r="B12" s="31" t="s">
        <v>181</v>
      </c>
      <c r="C12" s="189">
        <v>0</v>
      </c>
      <c r="D12" s="222">
        <v>0</v>
      </c>
      <c r="E12" s="223" t="s">
        <v>70</v>
      </c>
      <c r="H12" s="381"/>
      <c r="I12" s="381"/>
      <c r="J12" s="381"/>
    </row>
    <row r="13" spans="1:46" ht="35.1" customHeight="1">
      <c r="A13" s="46"/>
      <c r="B13" s="141" t="s">
        <v>182</v>
      </c>
      <c r="C13" s="194">
        <v>0</v>
      </c>
      <c r="D13" s="195">
        <v>0</v>
      </c>
      <c r="E13" s="212" t="s">
        <v>70</v>
      </c>
      <c r="H13" s="381"/>
      <c r="I13" s="381"/>
      <c r="J13" s="381"/>
    </row>
    <row r="14" spans="1:46" ht="35.1" customHeight="1" thickBot="1">
      <c r="A14" s="47"/>
      <c r="B14" s="26" t="s">
        <v>41</v>
      </c>
      <c r="C14" s="218">
        <v>0</v>
      </c>
      <c r="D14" s="219">
        <v>0</v>
      </c>
      <c r="E14" s="213" t="s">
        <v>70</v>
      </c>
      <c r="H14" s="381"/>
      <c r="I14" s="381"/>
      <c r="J14" s="381"/>
    </row>
    <row r="15" spans="1:46" ht="12.75" customHeight="1" thickTop="1">
      <c r="B15" s="20"/>
      <c r="C15" s="28"/>
      <c r="D15" s="29"/>
      <c r="E15" s="20"/>
      <c r="H15" s="381"/>
      <c r="I15" s="381"/>
      <c r="J15" s="381"/>
    </row>
    <row r="16" spans="1:46" ht="21" customHeight="1">
      <c r="A16" s="342" t="s">
        <v>250</v>
      </c>
      <c r="B16" s="343"/>
      <c r="C16" s="343"/>
      <c r="D16" s="343"/>
      <c r="E16" s="343"/>
      <c r="F16" s="343"/>
      <c r="G16" s="343"/>
      <c r="H16" s="343"/>
      <c r="I16" s="343"/>
    </row>
    <row r="17" spans="1:9" ht="17.25" customHeight="1">
      <c r="A17" s="344"/>
      <c r="B17" s="344"/>
      <c r="C17" s="344"/>
      <c r="D17" s="344"/>
      <c r="E17" s="344"/>
      <c r="F17" s="344"/>
      <c r="G17" s="344"/>
      <c r="H17" s="344"/>
      <c r="I17" s="344"/>
    </row>
    <row r="18" spans="1:9" ht="17.25" customHeight="1">
      <c r="A18" s="339"/>
      <c r="B18" s="339"/>
      <c r="C18" s="339"/>
      <c r="D18" s="339"/>
      <c r="E18" s="339"/>
      <c r="F18" s="339"/>
      <c r="G18" s="339"/>
      <c r="H18" s="339"/>
      <c r="I18" s="339"/>
    </row>
    <row r="19" spans="1:9" ht="3.75" customHeight="1">
      <c r="A19" s="339"/>
      <c r="B19" s="339"/>
      <c r="C19" s="339"/>
      <c r="D19" s="339"/>
      <c r="E19" s="339"/>
      <c r="F19" s="339"/>
      <c r="G19" s="339"/>
      <c r="H19" s="339"/>
      <c r="I19" s="339"/>
    </row>
    <row r="20" spans="1:9" s="19" customFormat="1" ht="20.25" customHeight="1">
      <c r="A20" s="344"/>
      <c r="B20" s="344"/>
      <c r="C20" s="344"/>
      <c r="D20" s="344"/>
      <c r="E20" s="344"/>
      <c r="F20" s="344"/>
      <c r="G20" s="344"/>
      <c r="H20" s="344"/>
      <c r="I20" s="344"/>
    </row>
    <row r="21" spans="1:9" s="19" customFormat="1" ht="7.5" customHeight="1">
      <c r="B21" s="22"/>
      <c r="C21" s="22"/>
      <c r="D21" s="22"/>
      <c r="E21" s="22"/>
    </row>
    <row r="22" spans="1:9" s="19" customFormat="1" ht="15.75" customHeight="1">
      <c r="B22" s="22"/>
      <c r="C22" s="22"/>
      <c r="D22" s="22"/>
      <c r="E22" s="22"/>
    </row>
    <row r="23" spans="1:9" ht="21" customHeight="1">
      <c r="A23" s="351" t="s">
        <v>27</v>
      </c>
      <c r="B23" s="351"/>
      <c r="C23" s="351"/>
      <c r="D23" s="351"/>
      <c r="E23" s="39">
        <v>19</v>
      </c>
    </row>
    <row r="24" spans="1:9" ht="13.5" customHeight="1"/>
  </sheetData>
  <mergeCells count="7">
    <mergeCell ref="A1:E1"/>
    <mergeCell ref="A2:B2"/>
    <mergeCell ref="A23:D23"/>
    <mergeCell ref="A16:I16"/>
    <mergeCell ref="A17:I17"/>
    <mergeCell ref="A20:I20"/>
    <mergeCell ref="H3:J15"/>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92D050"/>
  </sheetPr>
  <dimension ref="A1:I27"/>
  <sheetViews>
    <sheetView rightToLeft="1" view="pageBreakPreview" topLeftCell="A13" zoomScaleSheetLayoutView="100" workbookViewId="0">
      <selection activeCell="F35" sqref="F35"/>
    </sheetView>
  </sheetViews>
  <sheetFormatPr defaultColWidth="9" defaultRowHeight="14.25"/>
  <cols>
    <col min="1" max="1" width="13.25" style="1" customWidth="1"/>
    <col min="2" max="6" width="18.625" style="1" customWidth="1"/>
    <col min="7" max="16384" width="9" style="1"/>
  </cols>
  <sheetData>
    <row r="1" spans="1:8" ht="39" customHeight="1">
      <c r="A1" s="383" t="s">
        <v>202</v>
      </c>
      <c r="B1" s="384"/>
      <c r="C1" s="384"/>
      <c r="D1" s="384"/>
      <c r="E1" s="384"/>
      <c r="F1" s="384"/>
    </row>
    <row r="2" spans="1:8" ht="24" customHeight="1" thickBot="1">
      <c r="A2" s="121" t="s">
        <v>159</v>
      </c>
      <c r="B2" s="9"/>
      <c r="C2" s="9"/>
      <c r="D2" s="9"/>
      <c r="E2" s="9"/>
      <c r="F2" s="9"/>
    </row>
    <row r="3" spans="1:8" ht="29.25" customHeight="1" thickTop="1">
      <c r="A3" s="347" t="s">
        <v>0</v>
      </c>
      <c r="B3" s="350" t="s">
        <v>116</v>
      </c>
      <c r="C3" s="350"/>
      <c r="D3" s="350"/>
      <c r="E3" s="350"/>
      <c r="F3" s="350"/>
    </row>
    <row r="4" spans="1:8" ht="41.25" customHeight="1">
      <c r="A4" s="348"/>
      <c r="B4" s="114" t="s">
        <v>63</v>
      </c>
      <c r="C4" s="114" t="s">
        <v>64</v>
      </c>
      <c r="D4" s="114" t="s">
        <v>65</v>
      </c>
      <c r="E4" s="114" t="s">
        <v>66</v>
      </c>
      <c r="F4" s="102" t="s">
        <v>172</v>
      </c>
    </row>
    <row r="5" spans="1:8" ht="22.5" customHeight="1">
      <c r="A5" s="289" t="s">
        <v>1</v>
      </c>
      <c r="B5" s="290">
        <v>1</v>
      </c>
      <c r="C5" s="290">
        <v>0</v>
      </c>
      <c r="D5" s="290">
        <v>6</v>
      </c>
      <c r="E5" s="290">
        <v>26</v>
      </c>
      <c r="F5" s="290">
        <v>3</v>
      </c>
    </row>
    <row r="6" spans="1:8" ht="22.5" customHeight="1">
      <c r="A6" s="284" t="s">
        <v>2</v>
      </c>
      <c r="B6" s="45">
        <v>2</v>
      </c>
      <c r="C6" s="45">
        <v>0</v>
      </c>
      <c r="D6" s="323">
        <v>2</v>
      </c>
      <c r="E6" s="323">
        <v>10</v>
      </c>
      <c r="F6" s="323">
        <v>0</v>
      </c>
    </row>
    <row r="7" spans="1:8" ht="22.5" customHeight="1">
      <c r="A7" s="284" t="s">
        <v>3</v>
      </c>
      <c r="B7" s="45">
        <v>0</v>
      </c>
      <c r="C7" s="45">
        <v>13</v>
      </c>
      <c r="D7" s="323">
        <v>7</v>
      </c>
      <c r="E7" s="323">
        <v>13</v>
      </c>
      <c r="F7" s="323">
        <v>4</v>
      </c>
    </row>
    <row r="8" spans="1:8" ht="22.5" customHeight="1">
      <c r="A8" s="284" t="s">
        <v>15</v>
      </c>
      <c r="B8" s="290">
        <v>0</v>
      </c>
      <c r="C8" s="290">
        <v>6</v>
      </c>
      <c r="D8" s="290">
        <v>6</v>
      </c>
      <c r="E8" s="290">
        <v>16</v>
      </c>
      <c r="F8" s="290">
        <v>0</v>
      </c>
      <c r="G8" s="1" t="s">
        <v>192</v>
      </c>
    </row>
    <row r="9" spans="1:8" ht="22.5" customHeight="1">
      <c r="A9" s="284" t="s">
        <v>32</v>
      </c>
      <c r="B9" s="45">
        <v>9</v>
      </c>
      <c r="C9" s="45">
        <v>15</v>
      </c>
      <c r="D9" s="323">
        <v>1</v>
      </c>
      <c r="E9" s="323">
        <v>2</v>
      </c>
      <c r="F9" s="323">
        <v>0</v>
      </c>
    </row>
    <row r="10" spans="1:8" ht="22.5" customHeight="1">
      <c r="A10" s="296" t="s">
        <v>33</v>
      </c>
      <c r="B10" s="68">
        <v>0</v>
      </c>
      <c r="C10" s="68">
        <v>4</v>
      </c>
      <c r="D10" s="324">
        <v>0</v>
      </c>
      <c r="E10" s="324">
        <v>16</v>
      </c>
      <c r="F10" s="324">
        <v>16</v>
      </c>
    </row>
    <row r="11" spans="1:8" ht="22.5" customHeight="1">
      <c r="A11" s="284" t="s">
        <v>4</v>
      </c>
      <c r="B11" s="45">
        <v>0</v>
      </c>
      <c r="C11" s="45">
        <v>6</v>
      </c>
      <c r="D11" s="323">
        <v>8</v>
      </c>
      <c r="E11" s="323">
        <v>0</v>
      </c>
      <c r="F11" s="323">
        <v>0</v>
      </c>
    </row>
    <row r="12" spans="1:8" ht="22.5" customHeight="1">
      <c r="A12" s="284" t="s">
        <v>5</v>
      </c>
      <c r="B12" s="45">
        <v>0</v>
      </c>
      <c r="C12" s="45">
        <v>4</v>
      </c>
      <c r="D12" s="323">
        <v>1</v>
      </c>
      <c r="E12" s="323">
        <v>2</v>
      </c>
      <c r="F12" s="45">
        <v>1</v>
      </c>
    </row>
    <row r="13" spans="1:8" ht="22.5" customHeight="1">
      <c r="A13" s="284" t="s">
        <v>6</v>
      </c>
      <c r="B13" s="325">
        <v>0</v>
      </c>
      <c r="C13" s="325">
        <v>0</v>
      </c>
      <c r="D13" s="323">
        <v>12</v>
      </c>
      <c r="E13" s="323">
        <v>2</v>
      </c>
      <c r="F13" s="326">
        <v>0</v>
      </c>
    </row>
    <row r="14" spans="1:8" ht="22.5" customHeight="1">
      <c r="A14" s="284" t="s">
        <v>31</v>
      </c>
      <c r="B14" s="45">
        <v>0</v>
      </c>
      <c r="C14" s="45">
        <v>1</v>
      </c>
      <c r="D14" s="45">
        <v>1</v>
      </c>
      <c r="E14" s="45">
        <v>18</v>
      </c>
      <c r="F14" s="45">
        <v>10</v>
      </c>
    </row>
    <row r="15" spans="1:8" ht="22.5" customHeight="1">
      <c r="A15" s="284" t="s">
        <v>8</v>
      </c>
      <c r="B15" s="45">
        <v>4</v>
      </c>
      <c r="C15" s="45">
        <v>5</v>
      </c>
      <c r="D15" s="323">
        <v>1</v>
      </c>
      <c r="E15" s="323">
        <v>1</v>
      </c>
      <c r="F15" s="323">
        <v>3</v>
      </c>
      <c r="G15" s="382"/>
      <c r="H15" s="382"/>
    </row>
    <row r="16" spans="1:8" ht="22.5" customHeight="1">
      <c r="A16" s="284" t="s">
        <v>9</v>
      </c>
      <c r="B16" s="45">
        <v>0</v>
      </c>
      <c r="C16" s="45">
        <v>14</v>
      </c>
      <c r="D16" s="323">
        <v>6</v>
      </c>
      <c r="E16" s="323">
        <v>6</v>
      </c>
      <c r="F16" s="323">
        <v>0</v>
      </c>
    </row>
    <row r="17" spans="1:9" ht="22.5" customHeight="1">
      <c r="A17" s="284" t="s">
        <v>10</v>
      </c>
      <c r="B17" s="325">
        <v>0</v>
      </c>
      <c r="C17" s="325">
        <v>0</v>
      </c>
      <c r="D17" s="326">
        <v>10</v>
      </c>
      <c r="E17" s="326">
        <v>2</v>
      </c>
      <c r="F17" s="326">
        <v>0</v>
      </c>
    </row>
    <row r="18" spans="1:9" ht="22.5" customHeight="1">
      <c r="A18" s="284" t="s">
        <v>11</v>
      </c>
      <c r="B18" s="45">
        <v>0</v>
      </c>
      <c r="C18" s="45">
        <v>0</v>
      </c>
      <c r="D18" s="323">
        <v>5</v>
      </c>
      <c r="E18" s="323">
        <v>9</v>
      </c>
      <c r="F18" s="323">
        <v>0</v>
      </c>
    </row>
    <row r="19" spans="1:9" ht="22.5" customHeight="1">
      <c r="A19" s="284" t="s">
        <v>12</v>
      </c>
      <c r="B19" s="45">
        <v>0</v>
      </c>
      <c r="C19" s="45">
        <v>2</v>
      </c>
      <c r="D19" s="323">
        <v>5</v>
      </c>
      <c r="E19" s="323">
        <v>11</v>
      </c>
      <c r="F19" s="323">
        <v>0</v>
      </c>
    </row>
    <row r="20" spans="1:9" ht="22.5" customHeight="1" thickBot="1">
      <c r="A20" s="296" t="s">
        <v>13</v>
      </c>
      <c r="B20" s="68">
        <v>4</v>
      </c>
      <c r="C20" s="68">
        <v>0</v>
      </c>
      <c r="D20" s="324">
        <v>1</v>
      </c>
      <c r="E20" s="324">
        <v>15</v>
      </c>
      <c r="F20" s="324">
        <v>0</v>
      </c>
    </row>
    <row r="21" spans="1:9" ht="22.5" customHeight="1" thickTop="1" thickBot="1">
      <c r="A21" s="106" t="s">
        <v>74</v>
      </c>
      <c r="B21" s="107">
        <f>SUM(B5:B20)</f>
        <v>20</v>
      </c>
      <c r="C21" s="116">
        <f>SUM(C5:C20)</f>
        <v>70</v>
      </c>
      <c r="D21" s="116">
        <f>SUM(D5:D20)</f>
        <v>72</v>
      </c>
      <c r="E21" s="116">
        <f>SUM(E5:E20)</f>
        <v>149</v>
      </c>
      <c r="F21" s="116">
        <f>SUM(F5:F20)</f>
        <v>37</v>
      </c>
    </row>
    <row r="22" spans="1:9" ht="8.25" customHeight="1" thickTop="1">
      <c r="A22" s="382"/>
      <c r="B22" s="382"/>
      <c r="C22" s="382"/>
      <c r="D22" s="2"/>
      <c r="E22" s="2"/>
      <c r="F22" s="2"/>
    </row>
    <row r="23" spans="1:9" ht="22.5" customHeight="1">
      <c r="A23" s="342" t="s">
        <v>212</v>
      </c>
      <c r="B23" s="343"/>
      <c r="C23" s="343"/>
      <c r="D23" s="343"/>
      <c r="E23" s="343"/>
      <c r="F23" s="343"/>
      <c r="G23" s="343"/>
      <c r="H23" s="343"/>
      <c r="I23" s="343"/>
    </row>
    <row r="24" spans="1:9" ht="20.25" customHeight="1">
      <c r="A24" s="344" t="s">
        <v>135</v>
      </c>
      <c r="B24" s="344"/>
      <c r="C24" s="344"/>
      <c r="D24" s="344"/>
      <c r="E24" s="344"/>
      <c r="F24" s="344"/>
      <c r="G24" s="344"/>
      <c r="H24" s="344"/>
      <c r="I24" s="344"/>
    </row>
    <row r="25" spans="1:9" ht="14.25" customHeight="1">
      <c r="A25" s="344"/>
      <c r="B25" s="344"/>
      <c r="C25" s="344"/>
      <c r="D25" s="344"/>
      <c r="E25" s="344"/>
      <c r="F25" s="344"/>
      <c r="G25" s="344"/>
      <c r="H25" s="344"/>
      <c r="I25" s="344"/>
    </row>
    <row r="26" spans="1:9" ht="14.25" customHeight="1">
      <c r="A26" s="84"/>
      <c r="B26" s="84"/>
      <c r="C26" s="84"/>
      <c r="D26" s="84"/>
      <c r="E26" s="84"/>
      <c r="F26" s="84"/>
    </row>
    <row r="27" spans="1:9" ht="22.5" customHeight="1">
      <c r="A27" s="351" t="s">
        <v>27</v>
      </c>
      <c r="B27" s="351"/>
      <c r="C27" s="351"/>
      <c r="D27" s="21"/>
      <c r="E27" s="21"/>
      <c r="F27" s="99">
        <v>20</v>
      </c>
    </row>
  </sheetData>
  <mergeCells count="9">
    <mergeCell ref="G15:H15"/>
    <mergeCell ref="A22:C22"/>
    <mergeCell ref="A27:C27"/>
    <mergeCell ref="A1:F1"/>
    <mergeCell ref="A3:A4"/>
    <mergeCell ref="B3:F3"/>
    <mergeCell ref="A23:I23"/>
    <mergeCell ref="A24:I24"/>
    <mergeCell ref="A25:I25"/>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نطاقات تمت تسميتها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Nada Hadi</cp:lastModifiedBy>
  <cp:lastPrinted>2022-08-07T08:55:46Z</cp:lastPrinted>
  <dcterms:created xsi:type="dcterms:W3CDTF">2012-02-17T04:49:09Z</dcterms:created>
  <dcterms:modified xsi:type="dcterms:W3CDTF">2022-08-07T08:55:48Z</dcterms:modified>
</cp:coreProperties>
</file>